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autoCompressPictures="0"/>
  <mc:AlternateContent xmlns:mc="http://schemas.openxmlformats.org/markup-compatibility/2006">
    <mc:Choice Requires="x15">
      <x15ac:absPath xmlns:x15ac="http://schemas.microsoft.com/office/spreadsheetml/2010/11/ac" url="C:\Users\ngannons\Downloads\"/>
    </mc:Choice>
  </mc:AlternateContent>
  <bookViews>
    <workbookView xWindow="0" yWindow="0" windowWidth="20730" windowHeight="9225"/>
  </bookViews>
  <sheets>
    <sheet name="Fall Input" sheetId="9" r:id="rId1"/>
    <sheet name="Fall Tiering and Targets" sheetId="25" r:id="rId2"/>
    <sheet name="Monitoring and Adjustment" sheetId="26" r:id="rId3"/>
    <sheet name="H.M and A Calculation" sheetId="31" state="hidden" r:id="rId4"/>
    <sheet name="Mid-Year Review Sheet" sheetId="29" r:id="rId5"/>
    <sheet name="H.Moving Tiers Spring" sheetId="32" state="hidden" r:id="rId6"/>
    <sheet name="Finish SGO" sheetId="30" r:id="rId7"/>
    <sheet name="SGO Form" sheetId="34" r:id="rId8"/>
    <sheet name="H.Precise Calculation NEW" sheetId="7" state="hidden" r:id="rId9"/>
    <sheet name="H.Minimum Percentage" sheetId="28" state="hidden" r:id="rId10"/>
  </sheets>
  <externalReferences>
    <externalReference r:id="rId11"/>
  </externalReferences>
  <definedNames>
    <definedName name="displayID">[1]Names!$I$3</definedName>
    <definedName name="_xlnm.Print_Area" localSheetId="7">'SGO Form'!$A$1:$AJ$128</definedName>
    <definedName name="type_code" localSheetId="5">#REF!</definedName>
    <definedName name="type_code">#REF!</definedName>
    <definedName name="type_weight" localSheetId="5">#REF!</definedName>
    <definedName name="type_weight">#REF!</definedName>
    <definedName name="valuevx">42.314159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K27" i="9" l="1"/>
  <c r="Q29" i="9"/>
  <c r="Q28" i="9"/>
  <c r="Q27" i="9"/>
  <c r="Q26" i="9"/>
  <c r="O29" i="9"/>
  <c r="O28" i="9"/>
  <c r="O27" i="9"/>
  <c r="O26" i="9"/>
  <c r="M29" i="9"/>
  <c r="M28" i="9"/>
  <c r="M27" i="9"/>
  <c r="M26" i="9"/>
  <c r="K29" i="9"/>
  <c r="K28" i="9"/>
  <c r="K26" i="9"/>
  <c r="I28" i="9"/>
  <c r="I29" i="9"/>
  <c r="I27" i="9"/>
  <c r="I26" i="9"/>
  <c r="Q25" i="9"/>
  <c r="O25" i="9"/>
  <c r="M25" i="9"/>
  <c r="K25" i="9"/>
  <c r="I25" i="9"/>
  <c r="Q1" i="25"/>
  <c r="R1" i="25"/>
  <c r="S1" i="25"/>
  <c r="T1" i="25"/>
  <c r="P1" i="25"/>
  <c r="P7" i="25"/>
  <c r="P6" i="25" s="1"/>
  <c r="Q7" i="25"/>
  <c r="R7" i="25"/>
  <c r="R5" i="25" s="1"/>
  <c r="S7" i="25"/>
  <c r="T7" i="25"/>
  <c r="M118" i="9"/>
  <c r="L118" i="9"/>
  <c r="K118" i="9"/>
  <c r="J118" i="9"/>
  <c r="I118" i="9"/>
  <c r="M117" i="9"/>
  <c r="L117" i="9"/>
  <c r="K117" i="9"/>
  <c r="J117" i="9"/>
  <c r="I117" i="9"/>
  <c r="M116" i="9"/>
  <c r="L116" i="9"/>
  <c r="K116" i="9"/>
  <c r="J116" i="9"/>
  <c r="I116" i="9"/>
  <c r="M115" i="9"/>
  <c r="L115" i="9"/>
  <c r="K115" i="9"/>
  <c r="J115" i="9"/>
  <c r="I115" i="9"/>
  <c r="M114" i="9"/>
  <c r="L114" i="9"/>
  <c r="K114" i="9"/>
  <c r="J114" i="9"/>
  <c r="I114" i="9"/>
  <c r="M113" i="9"/>
  <c r="L113" i="9"/>
  <c r="K113" i="9"/>
  <c r="J113" i="9"/>
  <c r="I113" i="9"/>
  <c r="M112" i="9"/>
  <c r="L112" i="9"/>
  <c r="K112" i="9"/>
  <c r="J112" i="9"/>
  <c r="I112" i="9"/>
  <c r="M111" i="9"/>
  <c r="L111" i="9"/>
  <c r="K111" i="9"/>
  <c r="J111" i="9"/>
  <c r="I111" i="9"/>
  <c r="M110" i="9"/>
  <c r="L110" i="9"/>
  <c r="K110" i="9"/>
  <c r="J110" i="9"/>
  <c r="I110" i="9"/>
  <c r="Q106" i="9"/>
  <c r="P106" i="9"/>
  <c r="O106" i="9"/>
  <c r="N106" i="9"/>
  <c r="M106" i="9"/>
  <c r="L106" i="9"/>
  <c r="K106" i="9"/>
  <c r="J106" i="9"/>
  <c r="I106" i="9"/>
  <c r="Q105" i="9"/>
  <c r="P105" i="9"/>
  <c r="O105" i="9"/>
  <c r="N105" i="9"/>
  <c r="M105" i="9"/>
  <c r="L105" i="9"/>
  <c r="K105" i="9"/>
  <c r="J105" i="9"/>
  <c r="I105" i="9"/>
  <c r="Q104" i="9"/>
  <c r="P104" i="9"/>
  <c r="O104" i="9"/>
  <c r="N104" i="9"/>
  <c r="M104" i="9"/>
  <c r="L104" i="9"/>
  <c r="K104" i="9"/>
  <c r="J104" i="9"/>
  <c r="I104" i="9"/>
  <c r="Q103" i="9"/>
  <c r="P103" i="9"/>
  <c r="O103" i="9"/>
  <c r="N103" i="9"/>
  <c r="M103" i="9"/>
  <c r="L103" i="9"/>
  <c r="K103" i="9"/>
  <c r="J103" i="9"/>
  <c r="I103" i="9"/>
  <c r="Q102" i="9"/>
  <c r="P102" i="9"/>
  <c r="O102" i="9"/>
  <c r="N102" i="9"/>
  <c r="M102" i="9"/>
  <c r="L102" i="9"/>
  <c r="K102" i="9"/>
  <c r="J102" i="9"/>
  <c r="I102" i="9"/>
  <c r="S4" i="25" l="1"/>
  <c r="Q4" i="25"/>
  <c r="Q3" i="25"/>
  <c r="Q6" i="25"/>
  <c r="S3" i="25"/>
  <c r="R3" i="25"/>
  <c r="R6" i="25"/>
  <c r="R4" i="25"/>
  <c r="Q5" i="25"/>
  <c r="P3" i="25"/>
  <c r="P4" i="25"/>
  <c r="P5" i="25"/>
  <c r="G43" i="34" s="1"/>
  <c r="AE33" i="34"/>
  <c r="Y33" i="34"/>
  <c r="S33" i="34"/>
  <c r="M33" i="34"/>
  <c r="G33" i="34"/>
  <c r="AC5" i="34"/>
  <c r="S5" i="34"/>
  <c r="P5" i="34"/>
  <c r="I5" i="34"/>
  <c r="B5" i="34"/>
  <c r="B86" i="34" s="1"/>
  <c r="E124" i="34" s="1"/>
  <c r="B1" i="34"/>
  <c r="G41" i="34" l="1"/>
  <c r="S45" i="34"/>
  <c r="S43" i="34"/>
  <c r="S41" i="34"/>
  <c r="M45" i="34"/>
  <c r="M43" i="34"/>
  <c r="M41" i="34"/>
  <c r="G45" i="34"/>
  <c r="A2" i="31" l="1"/>
  <c r="B2" i="31"/>
  <c r="D12" i="32" l="1"/>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D77" i="32"/>
  <c r="D78" i="32"/>
  <c r="D79" i="32"/>
  <c r="D80" i="32"/>
  <c r="D81" i="32"/>
  <c r="D82" i="32"/>
  <c r="D83" i="32"/>
  <c r="D84" i="32"/>
  <c r="D85" i="32"/>
  <c r="D86" i="32"/>
  <c r="D87" i="32"/>
  <c r="D88" i="32"/>
  <c r="D89" i="32"/>
  <c r="D90" i="32"/>
  <c r="D91" i="32"/>
  <c r="D92" i="32"/>
  <c r="D93" i="32"/>
  <c r="D94" i="32"/>
  <c r="D95" i="32"/>
  <c r="D96" i="32"/>
  <c r="D97" i="32"/>
  <c r="D98" i="32"/>
  <c r="D99" i="32"/>
  <c r="D100" i="32"/>
  <c r="D101" i="32"/>
  <c r="D102" i="32"/>
  <c r="D103" i="32"/>
  <c r="D104" i="32"/>
  <c r="D105" i="32"/>
  <c r="D106" i="32"/>
  <c r="D107" i="32"/>
  <c r="D108" i="32"/>
  <c r="D109" i="32"/>
  <c r="D110" i="32"/>
  <c r="D111" i="32"/>
  <c r="D112" i="32"/>
  <c r="D113" i="32"/>
  <c r="D114" i="32"/>
  <c r="D115" i="32"/>
  <c r="D116" i="32"/>
  <c r="D117" i="32"/>
  <c r="D118" i="32"/>
  <c r="D119" i="32"/>
  <c r="D120" i="32"/>
  <c r="D121" i="32"/>
  <c r="D122" i="32"/>
  <c r="D123" i="32"/>
  <c r="D124" i="32"/>
  <c r="D125" i="32"/>
  <c r="D126" i="32"/>
  <c r="D127" i="32"/>
  <c r="D128" i="32"/>
  <c r="D129" i="32"/>
  <c r="D130" i="32"/>
  <c r="D131" i="32"/>
  <c r="D132" i="32"/>
  <c r="D133" i="32"/>
  <c r="D134" i="32"/>
  <c r="D135" i="32"/>
  <c r="D136" i="32"/>
  <c r="D137" i="32"/>
  <c r="D138" i="32"/>
  <c r="D139" i="32"/>
  <c r="D140" i="32"/>
  <c r="D141" i="32"/>
  <c r="D142" i="32"/>
  <c r="D143" i="32"/>
  <c r="D144" i="32"/>
  <c r="D145" i="32"/>
  <c r="D146" i="32"/>
  <c r="D147" i="32"/>
  <c r="D148" i="32"/>
  <c r="D149" i="32"/>
  <c r="D150" i="32"/>
  <c r="D151" i="32"/>
  <c r="D152" i="32"/>
  <c r="D153" i="32"/>
  <c r="D154" i="32"/>
  <c r="D155" i="32"/>
  <c r="D156" i="32"/>
  <c r="D157" i="32"/>
  <c r="D158" i="32"/>
  <c r="D159" i="32"/>
  <c r="D160" i="32"/>
  <c r="D161" i="32"/>
  <c r="D162" i="32"/>
  <c r="D163" i="32"/>
  <c r="D164" i="32"/>
  <c r="D165" i="32"/>
  <c r="D166" i="32"/>
  <c r="D167" i="32"/>
  <c r="D168" i="32"/>
  <c r="D169" i="32"/>
  <c r="D170" i="32"/>
  <c r="D171" i="32"/>
  <c r="D172" i="32"/>
  <c r="D173" i="32"/>
  <c r="D174" i="32"/>
  <c r="D175" i="32"/>
  <c r="D176" i="32"/>
  <c r="D177" i="32"/>
  <c r="D178" i="32"/>
  <c r="D179" i="32"/>
  <c r="D180" i="32"/>
  <c r="D181" i="32"/>
  <c r="D182" i="32"/>
  <c r="D183" i="32"/>
  <c r="D184" i="32"/>
  <c r="D185" i="32"/>
  <c r="D186" i="32"/>
  <c r="D187" i="32"/>
  <c r="D188" i="32"/>
  <c r="D189" i="32"/>
  <c r="D190" i="32"/>
  <c r="D191" i="32"/>
  <c r="D192" i="32"/>
  <c r="D193" i="32"/>
  <c r="D194" i="32"/>
  <c r="D195" i="32"/>
  <c r="D196" i="32"/>
  <c r="D197" i="32"/>
  <c r="D198" i="32"/>
  <c r="D199" i="32"/>
  <c r="D200" i="32"/>
  <c r="D201" i="32"/>
  <c r="D202" i="32"/>
  <c r="D11" i="32"/>
  <c r="F238" i="32"/>
  <c r="F237" i="32"/>
  <c r="F236" i="32"/>
  <c r="F235" i="32"/>
  <c r="F234" i="32"/>
  <c r="F233" i="32"/>
  <c r="F232" i="32"/>
  <c r="F231" i="32"/>
  <c r="F230" i="32"/>
  <c r="F229" i="32"/>
  <c r="F228" i="32"/>
  <c r="F227" i="32"/>
  <c r="F226" i="32"/>
  <c r="F225" i="32"/>
  <c r="F224" i="32"/>
  <c r="F223" i="32"/>
  <c r="F222" i="32"/>
  <c r="F221" i="32"/>
  <c r="F220" i="32"/>
  <c r="F219" i="32"/>
  <c r="F218" i="32"/>
  <c r="F217" i="32"/>
  <c r="F216" i="32"/>
  <c r="E51" i="30" l="1"/>
  <c r="E52" i="30"/>
  <c r="E53" i="30"/>
  <c r="E54" i="30"/>
  <c r="E55" i="30"/>
  <c r="E56" i="30"/>
  <c r="E57" i="30"/>
  <c r="E58" i="30"/>
  <c r="E59" i="30"/>
  <c r="E60" i="30"/>
  <c r="E61" i="30"/>
  <c r="E62" i="30"/>
  <c r="E63" i="30"/>
  <c r="E64" i="30"/>
  <c r="E65" i="30"/>
  <c r="E66" i="30"/>
  <c r="E67" i="30"/>
  <c r="E68" i="30"/>
  <c r="E69" i="30"/>
  <c r="E70" i="30"/>
  <c r="E71" i="30"/>
  <c r="E72" i="30"/>
  <c r="E73" i="30"/>
  <c r="E74" i="30"/>
  <c r="E75" i="30"/>
  <c r="E76" i="30"/>
  <c r="E77" i="30"/>
  <c r="E78" i="30"/>
  <c r="E79" i="30"/>
  <c r="E80" i="30"/>
  <c r="E81" i="30"/>
  <c r="E82" i="30"/>
  <c r="E83" i="30"/>
  <c r="E84" i="30"/>
  <c r="E85" i="30"/>
  <c r="E86" i="30"/>
  <c r="E87" i="30"/>
  <c r="E88" i="30"/>
  <c r="E89" i="30"/>
  <c r="E90" i="30"/>
  <c r="E91" i="30"/>
  <c r="E92" i="30"/>
  <c r="E93" i="30"/>
  <c r="E94" i="30"/>
  <c r="E95" i="30"/>
  <c r="E96" i="30"/>
  <c r="E97" i="30"/>
  <c r="E98" i="30"/>
  <c r="E99" i="30"/>
  <c r="E100" i="30"/>
  <c r="E101" i="30"/>
  <c r="E102" i="30"/>
  <c r="E103" i="30"/>
  <c r="E104" i="30"/>
  <c r="E105" i="30"/>
  <c r="E106" i="30"/>
  <c r="E107" i="30"/>
  <c r="E108" i="30"/>
  <c r="E109" i="30"/>
  <c r="E110" i="30"/>
  <c r="E111" i="30"/>
  <c r="E112" i="30"/>
  <c r="E113" i="30"/>
  <c r="E114" i="30"/>
  <c r="E115" i="30"/>
  <c r="E116" i="30"/>
  <c r="E117" i="30"/>
  <c r="E118" i="30"/>
  <c r="E119" i="30"/>
  <c r="E120" i="30"/>
  <c r="E121" i="30"/>
  <c r="E122" i="30"/>
  <c r="E123" i="30"/>
  <c r="E124" i="30"/>
  <c r="E125" i="30"/>
  <c r="E126" i="30"/>
  <c r="E127" i="30"/>
  <c r="E128" i="30"/>
  <c r="E129" i="30"/>
  <c r="E130" i="30"/>
  <c r="E131" i="30"/>
  <c r="E132" i="30"/>
  <c r="E133" i="30"/>
  <c r="E134" i="30"/>
  <c r="E135" i="30"/>
  <c r="E136" i="30"/>
  <c r="E137" i="30"/>
  <c r="E138" i="30"/>
  <c r="E139" i="30"/>
  <c r="E140" i="30"/>
  <c r="E141" i="30"/>
  <c r="E142" i="30"/>
  <c r="E143" i="30"/>
  <c r="E144" i="30"/>
  <c r="E145" i="30"/>
  <c r="E146" i="30"/>
  <c r="E147" i="30"/>
  <c r="E148" i="30"/>
  <c r="E149" i="30"/>
  <c r="E150" i="30"/>
  <c r="E151" i="30"/>
  <c r="E152" i="30"/>
  <c r="E153" i="30"/>
  <c r="E154" i="30"/>
  <c r="E155" i="30"/>
  <c r="E156" i="30"/>
  <c r="E157" i="30"/>
  <c r="E158" i="30"/>
  <c r="E159" i="30"/>
  <c r="E160" i="30"/>
  <c r="E161" i="30"/>
  <c r="E162" i="30"/>
  <c r="E163" i="30"/>
  <c r="E164" i="30"/>
  <c r="E165" i="30"/>
  <c r="E166" i="30"/>
  <c r="E167" i="30"/>
  <c r="E168" i="30"/>
  <c r="E169" i="30"/>
  <c r="E170" i="30"/>
  <c r="E171" i="30"/>
  <c r="E172" i="30"/>
  <c r="E173" i="30"/>
  <c r="E174" i="30"/>
  <c r="E175" i="30"/>
  <c r="E176" i="30"/>
  <c r="E177" i="30"/>
  <c r="E178" i="30"/>
  <c r="E179" i="30"/>
  <c r="E180" i="30"/>
  <c r="E181" i="30"/>
  <c r="E182" i="30"/>
  <c r="E183" i="30"/>
  <c r="E184" i="30"/>
  <c r="E185" i="30"/>
  <c r="E186" i="30"/>
  <c r="E187" i="30"/>
  <c r="E188" i="30"/>
  <c r="E189" i="30"/>
  <c r="E190" i="30"/>
  <c r="E191" i="30"/>
  <c r="E192" i="30"/>
  <c r="E193" i="30"/>
  <c r="E194" i="30"/>
  <c r="E195" i="30"/>
  <c r="E196" i="30"/>
  <c r="B196" i="30"/>
  <c r="B202" i="32" s="1"/>
  <c r="G202" i="32" s="1"/>
  <c r="C196" i="30"/>
  <c r="C202" i="32" s="1"/>
  <c r="F202" i="32" s="1"/>
  <c r="A196" i="30"/>
  <c r="A202" i="32" s="1"/>
  <c r="B3" i="30"/>
  <c r="B2" i="30"/>
  <c r="B3" i="29"/>
  <c r="B2" i="29"/>
  <c r="B24" i="29"/>
  <c r="B25" i="29"/>
  <c r="B26" i="29"/>
  <c r="B27" i="29"/>
  <c r="B23" i="29"/>
  <c r="B15" i="29"/>
  <c r="Y58" i="34" s="1"/>
  <c r="B16" i="29"/>
  <c r="Y60" i="34" s="1"/>
  <c r="B17" i="29"/>
  <c r="Y62" i="34" s="1"/>
  <c r="G79" i="34" s="1"/>
  <c r="B18" i="29"/>
  <c r="Y64" i="34" s="1"/>
  <c r="B14" i="29"/>
  <c r="Y56" i="34" s="1"/>
  <c r="G77" i="34" l="1"/>
  <c r="Y16" i="31"/>
  <c r="G81" i="34"/>
  <c r="Y18" i="31"/>
  <c r="D6" i="32" s="1"/>
  <c r="O7" i="32" s="1"/>
  <c r="Y17" i="31"/>
  <c r="D5" i="32" s="1"/>
  <c r="N7" i="32" s="1"/>
  <c r="G73" i="34"/>
  <c r="Y14" i="31"/>
  <c r="D2" i="32" s="1"/>
  <c r="K7" i="32" s="1"/>
  <c r="G75" i="34"/>
  <c r="Y15" i="31"/>
  <c r="X16" i="31"/>
  <c r="X14" i="31"/>
  <c r="X15" i="31"/>
  <c r="Y22" i="31"/>
  <c r="X22" i="31"/>
  <c r="D7" i="7"/>
  <c r="X18" i="31"/>
  <c r="X20" i="31"/>
  <c r="Y20" i="31"/>
  <c r="B7" i="7"/>
  <c r="X21" i="31"/>
  <c r="Y21" i="31"/>
  <c r="C7" i="7"/>
  <c r="X23" i="31"/>
  <c r="Y23" i="31"/>
  <c r="E7" i="7"/>
  <c r="X17" i="31"/>
  <c r="X24" i="31"/>
  <c r="Y24" i="31"/>
  <c r="F7" i="7"/>
  <c r="D4" i="32" l="1"/>
  <c r="M7" i="32" s="1"/>
  <c r="D3" i="32"/>
  <c r="L7" i="32" s="1"/>
  <c r="D13" i="7"/>
  <c r="D11" i="7"/>
  <c r="F13" i="7"/>
  <c r="F11" i="7"/>
  <c r="C11" i="7"/>
  <c r="C13" i="7"/>
  <c r="E13" i="7"/>
  <c r="E11" i="7"/>
  <c r="B11" i="7"/>
  <c r="B13" i="7"/>
  <c r="B3" i="26" l="1"/>
  <c r="B2" i="26"/>
  <c r="T3" i="25" l="1"/>
  <c r="T6" i="25"/>
  <c r="T5" i="25"/>
  <c r="T4" i="25"/>
  <c r="S6" i="25"/>
  <c r="S5" i="25"/>
  <c r="AE41" i="34" l="1"/>
  <c r="AE43" i="34"/>
  <c r="AE45" i="34"/>
  <c r="Y41" i="34"/>
  <c r="Y45" i="34"/>
  <c r="Y43" i="34"/>
  <c r="Q1" i="9"/>
  <c r="Q23" i="9" s="1"/>
  <c r="O1" i="9"/>
  <c r="O23" i="9" s="1"/>
  <c r="M1" i="9"/>
  <c r="M23" i="9" s="1"/>
  <c r="K1" i="9"/>
  <c r="K23" i="9" s="1"/>
  <c r="I1" i="9"/>
  <c r="I23" i="9" s="1"/>
  <c r="D5" i="9" l="1"/>
  <c r="Y5" i="34" s="1"/>
  <c r="F6" i="25"/>
  <c r="A9" i="29" l="1"/>
  <c r="F2" i="7" s="1"/>
  <c r="W6" i="31"/>
  <c r="H8" i="30"/>
  <c r="A27" i="29"/>
  <c r="A18" i="29"/>
  <c r="B7" i="25"/>
  <c r="C7" i="25"/>
  <c r="D7" i="25"/>
  <c r="E7" i="25"/>
  <c r="F7" i="25"/>
  <c r="F3" i="25"/>
  <c r="F4" i="25"/>
  <c r="F5" i="25"/>
  <c r="F2" i="25"/>
  <c r="A5" i="29" l="1"/>
  <c r="B2" i="7" s="1"/>
  <c r="W2" i="31"/>
  <c r="H4" i="30"/>
  <c r="A23" i="29"/>
  <c r="A14" i="29"/>
  <c r="W18" i="31"/>
  <c r="W24" i="31" s="1"/>
  <c r="B6" i="32"/>
  <c r="I13" i="32" s="1"/>
  <c r="A17" i="29"/>
  <c r="A8" i="29"/>
  <c r="E2" i="7" s="1"/>
  <c r="H7" i="30"/>
  <c r="A26" i="29"/>
  <c r="W5" i="31"/>
  <c r="M2" i="7"/>
  <c r="T2" i="7"/>
  <c r="O20" i="7" s="1"/>
  <c r="H6" i="30"/>
  <c r="A25" i="29"/>
  <c r="A16" i="29"/>
  <c r="A7" i="29"/>
  <c r="D2" i="7" s="1"/>
  <c r="W4" i="31"/>
  <c r="H5" i="30"/>
  <c r="A24" i="29"/>
  <c r="W3" i="31"/>
  <c r="A15" i="29"/>
  <c r="A6" i="29"/>
  <c r="C2" i="7" s="1"/>
  <c r="B3" i="32" l="1"/>
  <c r="I10" i="32" s="1"/>
  <c r="W15" i="31"/>
  <c r="W21" i="31" s="1"/>
  <c r="K2" i="7"/>
  <c r="R2" i="7"/>
  <c r="O18" i="7" s="1"/>
  <c r="B2" i="32"/>
  <c r="I9" i="32" s="1"/>
  <c r="W14" i="31"/>
  <c r="W20" i="31" s="1"/>
  <c r="L2" i="7"/>
  <c r="S2" i="7"/>
  <c r="O19" i="7" s="1"/>
  <c r="I2" i="7"/>
  <c r="P2" i="7"/>
  <c r="O16" i="7" s="1"/>
  <c r="J2" i="7"/>
  <c r="Q2" i="7"/>
  <c r="O17" i="7" s="1"/>
  <c r="W17" i="31"/>
  <c r="W23" i="31" s="1"/>
  <c r="B5" i="32"/>
  <c r="I12" i="32" s="1"/>
  <c r="W16" i="31"/>
  <c r="W22" i="31" s="1"/>
  <c r="B4" i="32"/>
  <c r="I11" i="32" s="1"/>
  <c r="H20" i="30"/>
  <c r="O8" i="32"/>
  <c r="N15" i="30" s="1"/>
  <c r="O15" i="9"/>
  <c r="Q7" i="9"/>
  <c r="O10" i="9"/>
  <c r="Q6" i="9"/>
  <c r="Q5" i="9"/>
  <c r="Q4" i="9"/>
  <c r="O6" i="9"/>
  <c r="Q3" i="9"/>
  <c r="O4" i="9"/>
  <c r="M109" i="9"/>
  <c r="Q2" i="9" s="1"/>
  <c r="L109" i="9"/>
  <c r="K109" i="9"/>
  <c r="J109" i="9"/>
  <c r="M37" i="34" s="1"/>
  <c r="M39" i="34" s="1"/>
  <c r="I109" i="9"/>
  <c r="G37" i="34" s="1"/>
  <c r="G39" i="34" s="1"/>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8" i="25"/>
  <c r="Q8" i="25"/>
  <c r="R8" i="25"/>
  <c r="S8" i="25"/>
  <c r="T8" i="25"/>
  <c r="P8" i="25"/>
  <c r="B3" i="25"/>
  <c r="B4" i="25"/>
  <c r="B5" i="25"/>
  <c r="B6" i="25"/>
  <c r="B2" i="25"/>
  <c r="H106" i="9"/>
  <c r="H105" i="9"/>
  <c r="H104" i="9"/>
  <c r="H103" i="9"/>
  <c r="H102" i="9"/>
  <c r="Q90" i="25" l="1"/>
  <c r="Q169" i="25"/>
  <c r="Q141" i="25"/>
  <c r="Q78" i="25"/>
  <c r="Q112" i="25"/>
  <c r="Q14" i="25"/>
  <c r="Q99" i="25"/>
  <c r="Q58" i="25"/>
  <c r="Q192" i="25"/>
  <c r="Q145" i="25"/>
  <c r="Q46" i="25"/>
  <c r="Q26" i="25"/>
  <c r="Q177" i="25"/>
  <c r="Q165" i="25"/>
  <c r="Q120" i="25"/>
  <c r="Q94" i="25"/>
  <c r="Q62" i="25"/>
  <c r="Q30" i="25"/>
  <c r="R201" i="25"/>
  <c r="Q184" i="25"/>
  <c r="Q151" i="25"/>
  <c r="Q119" i="25"/>
  <c r="Q74" i="25"/>
  <c r="Q42" i="25"/>
  <c r="Q10" i="25"/>
  <c r="Q185" i="25"/>
  <c r="Q200" i="25"/>
  <c r="Q168" i="25"/>
  <c r="Q113" i="25"/>
  <c r="Q128" i="25"/>
  <c r="Q96" i="25"/>
  <c r="Q150" i="25"/>
  <c r="Q82" i="25"/>
  <c r="Q66" i="25"/>
  <c r="Q50" i="25"/>
  <c r="Q34" i="25"/>
  <c r="Q18" i="25"/>
  <c r="Q193" i="25"/>
  <c r="Q144" i="25"/>
  <c r="Q176" i="25"/>
  <c r="Q127" i="25"/>
  <c r="Q136" i="25"/>
  <c r="Q104" i="25"/>
  <c r="Q101" i="25"/>
  <c r="Q86" i="25"/>
  <c r="Q70" i="25"/>
  <c r="Q54" i="25"/>
  <c r="Q38" i="25"/>
  <c r="Q22" i="25"/>
  <c r="P9" i="25"/>
  <c r="Q195" i="25"/>
  <c r="Q187" i="25"/>
  <c r="Q179" i="25"/>
  <c r="Q171" i="25"/>
  <c r="Q160" i="25"/>
  <c r="Q9" i="25"/>
  <c r="Q194" i="25"/>
  <c r="Q186" i="25"/>
  <c r="Q178" i="25"/>
  <c r="Q170" i="25"/>
  <c r="Q152" i="25"/>
  <c r="Q140" i="25"/>
  <c r="Q131" i="25"/>
  <c r="Q117" i="25"/>
  <c r="Q103" i="25"/>
  <c r="Q155" i="25"/>
  <c r="Q139" i="25"/>
  <c r="Q130" i="25"/>
  <c r="Q122" i="25"/>
  <c r="Q114" i="25"/>
  <c r="Q106" i="25"/>
  <c r="Q98" i="25"/>
  <c r="Q149" i="25"/>
  <c r="Q125" i="25"/>
  <c r="Q105" i="25"/>
  <c r="Q154" i="25"/>
  <c r="Q138" i="25"/>
  <c r="Q91" i="25"/>
  <c r="Q87" i="25"/>
  <c r="Q83" i="25"/>
  <c r="Q79" i="25"/>
  <c r="Q75" i="25"/>
  <c r="Q71" i="25"/>
  <c r="Q67" i="25"/>
  <c r="Q63" i="25"/>
  <c r="Q59" i="25"/>
  <c r="Q55" i="25"/>
  <c r="Q51" i="25"/>
  <c r="Q47" i="25"/>
  <c r="Q43" i="25"/>
  <c r="Q39" i="25"/>
  <c r="Q35" i="25"/>
  <c r="Q31" i="25"/>
  <c r="Q27" i="25"/>
  <c r="Q23" i="25"/>
  <c r="Q19" i="25"/>
  <c r="Q15" i="25"/>
  <c r="Q11" i="25"/>
  <c r="Q199" i="25"/>
  <c r="Q191" i="25"/>
  <c r="Q183" i="25"/>
  <c r="Q175" i="25"/>
  <c r="Q167" i="25"/>
  <c r="Q163" i="25"/>
  <c r="Q198" i="25"/>
  <c r="Q190" i="25"/>
  <c r="Q182" i="25"/>
  <c r="Q174" i="25"/>
  <c r="Q166" i="25"/>
  <c r="Q161" i="25"/>
  <c r="Q137" i="25"/>
  <c r="Q123" i="25"/>
  <c r="Q111" i="25"/>
  <c r="Q97" i="25"/>
  <c r="Q147" i="25"/>
  <c r="Q134" i="25"/>
  <c r="Q126" i="25"/>
  <c r="Q118" i="25"/>
  <c r="Q110" i="25"/>
  <c r="Q102" i="25"/>
  <c r="Q157" i="25"/>
  <c r="Q133" i="25"/>
  <c r="Q115" i="25"/>
  <c r="Q95" i="25"/>
  <c r="Q146" i="25"/>
  <c r="Q93" i="25"/>
  <c r="Q89" i="25"/>
  <c r="Q85" i="25"/>
  <c r="Q81" i="25"/>
  <c r="Q77" i="25"/>
  <c r="Q73" i="25"/>
  <c r="Q69" i="25"/>
  <c r="Q65" i="25"/>
  <c r="Q61" i="25"/>
  <c r="Q57" i="25"/>
  <c r="Q53" i="25"/>
  <c r="Q49" i="25"/>
  <c r="Q45" i="25"/>
  <c r="Q41" i="25"/>
  <c r="Q37" i="25"/>
  <c r="Q33" i="25"/>
  <c r="Q29" i="25"/>
  <c r="Q25" i="25"/>
  <c r="Q21" i="25"/>
  <c r="Q17" i="25"/>
  <c r="Q13" i="25"/>
  <c r="Q197" i="25"/>
  <c r="Q189" i="25"/>
  <c r="Q181" i="25"/>
  <c r="Q173" i="25"/>
  <c r="Q164" i="25"/>
  <c r="Q148" i="25"/>
  <c r="Q196" i="25"/>
  <c r="Q188" i="25"/>
  <c r="Q180" i="25"/>
  <c r="Q172" i="25"/>
  <c r="Q162" i="25"/>
  <c r="Q156" i="25"/>
  <c r="Q135" i="25"/>
  <c r="Q121" i="25"/>
  <c r="Q107" i="25"/>
  <c r="Q159" i="25"/>
  <c r="Q143" i="25"/>
  <c r="Q132" i="25"/>
  <c r="Q124" i="25"/>
  <c r="Q116" i="25"/>
  <c r="Q108" i="25"/>
  <c r="Q100" i="25"/>
  <c r="Q153" i="25"/>
  <c r="Q129" i="25"/>
  <c r="Q109" i="25"/>
  <c r="Q158" i="25"/>
  <c r="Q142" i="25"/>
  <c r="Q92" i="25"/>
  <c r="Q88" i="25"/>
  <c r="Q84" i="25"/>
  <c r="Q80" i="25"/>
  <c r="Q76" i="25"/>
  <c r="Q72" i="25"/>
  <c r="Q68" i="25"/>
  <c r="Q64" i="25"/>
  <c r="Q60" i="25"/>
  <c r="Q56" i="25"/>
  <c r="Q52" i="25"/>
  <c r="Q48" i="25"/>
  <c r="Q44" i="25"/>
  <c r="Q40" i="25"/>
  <c r="Q36" i="25"/>
  <c r="Q32" i="25"/>
  <c r="Q28" i="25"/>
  <c r="Q24" i="25"/>
  <c r="Q20" i="25"/>
  <c r="Q16" i="25"/>
  <c r="Q12" i="25"/>
  <c r="A87" i="26"/>
  <c r="N87" i="26" s="1"/>
  <c r="A79" i="26"/>
  <c r="A74" i="31" s="1"/>
  <c r="A71" i="26"/>
  <c r="A66" i="31" s="1"/>
  <c r="A58" i="31"/>
  <c r="A63" i="26"/>
  <c r="A55" i="26"/>
  <c r="A50" i="31" s="1"/>
  <c r="A194" i="26"/>
  <c r="N194" i="26" s="1"/>
  <c r="A186" i="26"/>
  <c r="N186" i="26" s="1"/>
  <c r="A178" i="26"/>
  <c r="N178" i="26" s="1"/>
  <c r="A170" i="26"/>
  <c r="A165" i="31" s="1"/>
  <c r="A162" i="26"/>
  <c r="A157" i="31" s="1"/>
  <c r="A154" i="26"/>
  <c r="N154" i="26" s="1"/>
  <c r="A141" i="31"/>
  <c r="A146" i="26"/>
  <c r="A138" i="26"/>
  <c r="A133" i="31" s="1"/>
  <c r="A130" i="26"/>
  <c r="A125" i="31" s="1"/>
  <c r="A122" i="26"/>
  <c r="A117" i="31" s="1"/>
  <c r="A114" i="26"/>
  <c r="A109" i="31" s="1"/>
  <c r="A106" i="26"/>
  <c r="A101" i="31" s="1"/>
  <c r="A98" i="26"/>
  <c r="A93" i="31" s="1"/>
  <c r="A94" i="26"/>
  <c r="N94" i="26" s="1"/>
  <c r="A87" i="31"/>
  <c r="A92" i="26"/>
  <c r="A84" i="26"/>
  <c r="N84" i="26" s="1"/>
  <c r="A76" i="26"/>
  <c r="N76" i="26" s="1"/>
  <c r="A68" i="26"/>
  <c r="N68" i="26" s="1"/>
  <c r="A60" i="26"/>
  <c r="A55" i="31" s="1"/>
  <c r="A195" i="26"/>
  <c r="N195" i="26" s="1"/>
  <c r="A187" i="26"/>
  <c r="A182" i="31" s="1"/>
  <c r="A183" i="26"/>
  <c r="A178" i="31" s="1"/>
  <c r="A170" i="31"/>
  <c r="A175" i="26"/>
  <c r="A167" i="26"/>
  <c r="A162" i="31" s="1"/>
  <c r="A159" i="26"/>
  <c r="N159" i="26" s="1"/>
  <c r="A147" i="26"/>
  <c r="N147" i="26" s="1"/>
  <c r="A139" i="26"/>
  <c r="A134" i="31" s="1"/>
  <c r="A131" i="26"/>
  <c r="N131" i="26" s="1"/>
  <c r="A127" i="26"/>
  <c r="A122" i="31" s="1"/>
  <c r="A119" i="26"/>
  <c r="A114" i="31" s="1"/>
  <c r="A102" i="31"/>
  <c r="A107" i="26"/>
  <c r="A99" i="26"/>
  <c r="N99" i="26" s="1"/>
  <c r="A89" i="26"/>
  <c r="A84" i="31" s="1"/>
  <c r="A85" i="26"/>
  <c r="N85" i="26" s="1"/>
  <c r="A81" i="26"/>
  <c r="N81" i="26" s="1"/>
  <c r="A77" i="26"/>
  <c r="A72" i="31" s="1"/>
  <c r="A73" i="26"/>
  <c r="A68" i="31" s="1"/>
  <c r="A69" i="26"/>
  <c r="N69" i="26" s="1"/>
  <c r="A60" i="31"/>
  <c r="A65" i="26"/>
  <c r="A61" i="26"/>
  <c r="A56" i="31" s="1"/>
  <c r="A57" i="26"/>
  <c r="N57" i="26" s="1"/>
  <c r="A196" i="26"/>
  <c r="N196" i="26" s="1"/>
  <c r="A192" i="26"/>
  <c r="A187" i="31" s="1"/>
  <c r="A188" i="26"/>
  <c r="A183" i="31" s="1"/>
  <c r="A184" i="26"/>
  <c r="A179" i="31" s="1"/>
  <c r="A180" i="26"/>
  <c r="N180" i="26" s="1"/>
  <c r="A171" i="31"/>
  <c r="A176" i="26"/>
  <c r="A172" i="26"/>
  <c r="A167" i="31" s="1"/>
  <c r="A168" i="26"/>
  <c r="A163" i="31" s="1"/>
  <c r="A164" i="26"/>
  <c r="N164" i="26" s="1"/>
  <c r="A160" i="26"/>
  <c r="N160" i="26" s="1"/>
  <c r="A156" i="26"/>
  <c r="A151" i="31" s="1"/>
  <c r="A152" i="26"/>
  <c r="A147" i="31" s="1"/>
  <c r="A148" i="26"/>
  <c r="N148" i="26" s="1"/>
  <c r="A139" i="31"/>
  <c r="A144" i="26"/>
  <c r="A140" i="26"/>
  <c r="A135" i="31" s="1"/>
  <c r="A136" i="26"/>
  <c r="N136" i="26" s="1"/>
  <c r="A132" i="26"/>
  <c r="N132" i="26" s="1"/>
  <c r="A128" i="26"/>
  <c r="A123" i="31" s="1"/>
  <c r="A124" i="26"/>
  <c r="A119" i="31" s="1"/>
  <c r="A120" i="26"/>
  <c r="A115" i="31" s="1"/>
  <c r="A116" i="26"/>
  <c r="N116" i="26" s="1"/>
  <c r="A107" i="31"/>
  <c r="A112" i="26"/>
  <c r="A108" i="26"/>
  <c r="A103" i="31" s="1"/>
  <c r="A104" i="26"/>
  <c r="A99" i="31" s="1"/>
  <c r="A100" i="26"/>
  <c r="N100" i="26" s="1"/>
  <c r="A96" i="26"/>
  <c r="N96" i="26" s="1"/>
  <c r="A91" i="26"/>
  <c r="A86" i="31" s="1"/>
  <c r="A83" i="26"/>
  <c r="A78" i="31" s="1"/>
  <c r="A75" i="26"/>
  <c r="N75" i="26" s="1"/>
  <c r="A62" i="31"/>
  <c r="A67" i="26"/>
  <c r="A59" i="26"/>
  <c r="N59" i="26" s="1"/>
  <c r="A198" i="26"/>
  <c r="A193" i="31" s="1"/>
  <c r="A190" i="26"/>
  <c r="A185" i="31" s="1"/>
  <c r="A182" i="26"/>
  <c r="A177" i="31" s="1"/>
  <c r="A174" i="26"/>
  <c r="N174" i="26" s="1"/>
  <c r="A166" i="26"/>
  <c r="A161" i="31" s="1"/>
  <c r="A158" i="26"/>
  <c r="N158" i="26" s="1"/>
  <c r="A145" i="31"/>
  <c r="A150" i="26"/>
  <c r="A142" i="26"/>
  <c r="N142" i="26" s="1"/>
  <c r="A134" i="26"/>
  <c r="A129" i="31" s="1"/>
  <c r="A126" i="26"/>
  <c r="N126" i="26" s="1"/>
  <c r="A118" i="26"/>
  <c r="N118" i="26" s="1"/>
  <c r="A110" i="26"/>
  <c r="N110" i="26" s="1"/>
  <c r="A102" i="26"/>
  <c r="A97" i="31" s="1"/>
  <c r="A88" i="26"/>
  <c r="A83" i="31" s="1"/>
  <c r="A75" i="31"/>
  <c r="A80" i="26"/>
  <c r="A72" i="26"/>
  <c r="A67" i="31" s="1"/>
  <c r="A64" i="26"/>
  <c r="A59" i="31" s="1"/>
  <c r="A56" i="26"/>
  <c r="A51" i="31" s="1"/>
  <c r="A199" i="26"/>
  <c r="N199" i="26" s="1"/>
  <c r="A191" i="26"/>
  <c r="N191" i="26" s="1"/>
  <c r="A179" i="26"/>
  <c r="A174" i="31" s="1"/>
  <c r="A171" i="26"/>
  <c r="A166" i="31" s="1"/>
  <c r="A158" i="31"/>
  <c r="A163" i="26"/>
  <c r="A155" i="26"/>
  <c r="A150" i="31" s="1"/>
  <c r="A151" i="26"/>
  <c r="A146" i="31" s="1"/>
  <c r="A143" i="26"/>
  <c r="N143" i="26" s="1"/>
  <c r="A135" i="26"/>
  <c r="N135" i="26" s="1"/>
  <c r="A123" i="26"/>
  <c r="A118" i="31" s="1"/>
  <c r="A115" i="26"/>
  <c r="A110" i="31" s="1"/>
  <c r="A111" i="26"/>
  <c r="N111" i="26" s="1"/>
  <c r="A98" i="31"/>
  <c r="A103" i="26"/>
  <c r="A95" i="26"/>
  <c r="N95" i="26" s="1"/>
  <c r="A90" i="26"/>
  <c r="A85" i="31" s="1"/>
  <c r="A86" i="26"/>
  <c r="A81" i="31" s="1"/>
  <c r="A82" i="26"/>
  <c r="A77" i="31" s="1"/>
  <c r="A78" i="26"/>
  <c r="N78" i="26" s="1"/>
  <c r="A74" i="26"/>
  <c r="A69" i="31" s="1"/>
  <c r="A70" i="26"/>
  <c r="N70" i="26" s="1"/>
  <c r="A61" i="31"/>
  <c r="A66" i="26"/>
  <c r="A62" i="26"/>
  <c r="A57" i="31" s="1"/>
  <c r="A58" i="26"/>
  <c r="A53" i="31" s="1"/>
  <c r="A54" i="26"/>
  <c r="A49" i="31" s="1"/>
  <c r="A197" i="26"/>
  <c r="N197" i="26" s="1"/>
  <c r="A193" i="26"/>
  <c r="N193" i="26" s="1"/>
  <c r="A189" i="26"/>
  <c r="A184" i="31" s="1"/>
  <c r="A185" i="26"/>
  <c r="N185" i="26" s="1"/>
  <c r="A176" i="31"/>
  <c r="A181" i="26"/>
  <c r="A177" i="26"/>
  <c r="A172" i="31" s="1"/>
  <c r="A173" i="26"/>
  <c r="A168" i="31" s="1"/>
  <c r="A169" i="26"/>
  <c r="A164" i="31" s="1"/>
  <c r="A165" i="26"/>
  <c r="A160" i="31" s="1"/>
  <c r="A161" i="26"/>
  <c r="N161" i="26" s="1"/>
  <c r="A157" i="26"/>
  <c r="A152" i="31" s="1"/>
  <c r="A153" i="26"/>
  <c r="N153" i="26" s="1"/>
  <c r="A144" i="31"/>
  <c r="A149" i="26"/>
  <c r="A145" i="26"/>
  <c r="N145" i="26" s="1"/>
  <c r="A141" i="26"/>
  <c r="A136" i="31" s="1"/>
  <c r="A137" i="26"/>
  <c r="A132" i="31" s="1"/>
  <c r="A133" i="26"/>
  <c r="N133" i="26" s="1"/>
  <c r="A129" i="26"/>
  <c r="A124" i="31" s="1"/>
  <c r="A125" i="26"/>
  <c r="A120" i="31" s="1"/>
  <c r="A121" i="26"/>
  <c r="N121" i="26" s="1"/>
  <c r="A112" i="31"/>
  <c r="A117" i="26"/>
  <c r="A113" i="26"/>
  <c r="A108" i="31" s="1"/>
  <c r="A109" i="26"/>
  <c r="N109" i="26" s="1"/>
  <c r="A105" i="26"/>
  <c r="N105" i="26" s="1"/>
  <c r="A101" i="26"/>
  <c r="A96" i="31" s="1"/>
  <c r="A97" i="26"/>
  <c r="N97" i="26" s="1"/>
  <c r="A93" i="26"/>
  <c r="A88" i="31" s="1"/>
  <c r="A47" i="26"/>
  <c r="A42" i="31" s="1"/>
  <c r="A34" i="31"/>
  <c r="A39" i="26"/>
  <c r="A31" i="26"/>
  <c r="A26" i="31" s="1"/>
  <c r="A23" i="26"/>
  <c r="A18" i="31" s="1"/>
  <c r="A19" i="26"/>
  <c r="A14" i="31" s="1"/>
  <c r="A16" i="30" s="1"/>
  <c r="A22" i="32" s="1"/>
  <c r="A11" i="26"/>
  <c r="A6" i="31" s="1"/>
  <c r="A8" i="30" s="1"/>
  <c r="A14" i="32" s="1"/>
  <c r="A52" i="26"/>
  <c r="A47" i="31" s="1"/>
  <c r="A44" i="26"/>
  <c r="A39" i="31" s="1"/>
  <c r="A36" i="26"/>
  <c r="A31" i="31" s="1"/>
  <c r="A24" i="26"/>
  <c r="A19" i="31" s="1"/>
  <c r="A12" i="26"/>
  <c r="A7" i="31" s="1"/>
  <c r="A9" i="30" s="1"/>
  <c r="A15" i="32" s="1"/>
  <c r="A8" i="26"/>
  <c r="A3" i="31" s="1"/>
  <c r="A53" i="26"/>
  <c r="A48" i="31" s="1"/>
  <c r="A49" i="26"/>
  <c r="A44" i="31" s="1"/>
  <c r="A45" i="26"/>
  <c r="A40" i="31" s="1"/>
  <c r="A41" i="26"/>
  <c r="A36" i="31" s="1"/>
  <c r="A32" i="31"/>
  <c r="A37" i="26"/>
  <c r="A33" i="26"/>
  <c r="A28" i="31" s="1"/>
  <c r="A29" i="26"/>
  <c r="A24" i="31" s="1"/>
  <c r="A25" i="26"/>
  <c r="A20" i="31" s="1"/>
  <c r="A21" i="26"/>
  <c r="A16" i="31" s="1"/>
  <c r="A17" i="26"/>
  <c r="A12" i="31" s="1"/>
  <c r="A14" i="30" s="1"/>
  <c r="A20" i="32" s="1"/>
  <c r="A13" i="26"/>
  <c r="A8" i="31" s="1"/>
  <c r="A10" i="30" s="1"/>
  <c r="A16" i="32" s="1"/>
  <c r="A9" i="26"/>
  <c r="A4" i="31" s="1"/>
  <c r="A6" i="30" s="1"/>
  <c r="A12" i="32" s="1"/>
  <c r="A51" i="26"/>
  <c r="A46" i="31" s="1"/>
  <c r="A43" i="26"/>
  <c r="A38" i="31" s="1"/>
  <c r="A35" i="26"/>
  <c r="A30" i="31" s="1"/>
  <c r="A27" i="26"/>
  <c r="A22" i="31" s="1"/>
  <c r="A15" i="26"/>
  <c r="A10" i="31" s="1"/>
  <c r="A12" i="30" s="1"/>
  <c r="A18" i="32" s="1"/>
  <c r="A43" i="31"/>
  <c r="A48" i="26"/>
  <c r="A40" i="26"/>
  <c r="A35" i="31" s="1"/>
  <c r="A32" i="26"/>
  <c r="A27" i="31" s="1"/>
  <c r="A28" i="26"/>
  <c r="A23" i="31" s="1"/>
  <c r="A20" i="26"/>
  <c r="A15" i="31" s="1"/>
  <c r="A16" i="26"/>
  <c r="A11" i="31" s="1"/>
  <c r="A13" i="30" s="1"/>
  <c r="A19" i="32" s="1"/>
  <c r="A50" i="26"/>
  <c r="A45" i="31" s="1"/>
  <c r="A47" i="30" s="1"/>
  <c r="A53" i="32" s="1"/>
  <c r="A46" i="26"/>
  <c r="A41" i="31" s="1"/>
  <c r="A43" i="30" s="1"/>
  <c r="A49" i="32" s="1"/>
  <c r="A42" i="26"/>
  <c r="A37" i="31" s="1"/>
  <c r="A38" i="26"/>
  <c r="A33" i="31" s="1"/>
  <c r="A35" i="30" s="1"/>
  <c r="A41" i="32" s="1"/>
  <c r="A34" i="26"/>
  <c r="A29" i="31" s="1"/>
  <c r="A30" i="26"/>
  <c r="A25" i="31" s="1"/>
  <c r="A26" i="26"/>
  <c r="A21" i="31" s="1"/>
  <c r="A23" i="30" s="1"/>
  <c r="A29" i="32" s="1"/>
  <c r="A22" i="26"/>
  <c r="A17" i="31" s="1"/>
  <c r="A18" i="26"/>
  <c r="A13" i="31" s="1"/>
  <c r="A15" i="30" s="1"/>
  <c r="A21" i="32" s="1"/>
  <c r="A14" i="26"/>
  <c r="A9" i="31" s="1"/>
  <c r="A11" i="30" s="1"/>
  <c r="A17" i="32" s="1"/>
  <c r="A10" i="26"/>
  <c r="A5" i="31" s="1"/>
  <c r="A7" i="30" s="1"/>
  <c r="A13" i="32" s="1"/>
  <c r="I10" i="9"/>
  <c r="I15" i="9"/>
  <c r="M6" i="9"/>
  <c r="M4" i="9"/>
  <c r="M10" i="9"/>
  <c r="M15" i="9"/>
  <c r="K10" i="9"/>
  <c r="K15" i="9"/>
  <c r="K13" i="9"/>
  <c r="Y37" i="34"/>
  <c r="S37" i="34"/>
  <c r="S39" i="34" s="1"/>
  <c r="AE37" i="34"/>
  <c r="AE39" i="34" s="1"/>
  <c r="H19" i="30"/>
  <c r="N8" i="32"/>
  <c r="M15" i="30" s="1"/>
  <c r="H16" i="30"/>
  <c r="K8" i="32"/>
  <c r="J15" i="30" s="1"/>
  <c r="L8" i="32"/>
  <c r="K15" i="30" s="1"/>
  <c r="H17" i="30"/>
  <c r="M8" i="32"/>
  <c r="L15" i="30" s="1"/>
  <c r="H18" i="30"/>
  <c r="I9" i="9"/>
  <c r="I14" i="9"/>
  <c r="I6" i="9"/>
  <c r="N71" i="26"/>
  <c r="N67" i="26"/>
  <c r="N182" i="26"/>
  <c r="N162" i="26"/>
  <c r="N149" i="26"/>
  <c r="N125" i="26"/>
  <c r="N101" i="26"/>
  <c r="N93" i="26"/>
  <c r="N73" i="26"/>
  <c r="N65" i="26"/>
  <c r="N61" i="26"/>
  <c r="N192" i="26"/>
  <c r="N176" i="26"/>
  <c r="N172" i="26"/>
  <c r="N152" i="26"/>
  <c r="N144" i="26"/>
  <c r="N140" i="26"/>
  <c r="N128" i="26"/>
  <c r="N112" i="26"/>
  <c r="N108" i="26"/>
  <c r="N83" i="26"/>
  <c r="N63" i="26"/>
  <c r="N55" i="26"/>
  <c r="N150" i="26"/>
  <c r="N146" i="26"/>
  <c r="N138" i="26"/>
  <c r="N114" i="26"/>
  <c r="N102" i="26"/>
  <c r="N82" i="26"/>
  <c r="N66" i="26"/>
  <c r="N54" i="26"/>
  <c r="N189" i="26"/>
  <c r="N181" i="26"/>
  <c r="N165" i="26"/>
  <c r="N157" i="26"/>
  <c r="N137" i="26"/>
  <c r="N117" i="26"/>
  <c r="N113" i="26"/>
  <c r="N92" i="26"/>
  <c r="N88" i="26"/>
  <c r="N80" i="26"/>
  <c r="N72" i="26"/>
  <c r="N60" i="26"/>
  <c r="N187" i="26"/>
  <c r="N183" i="26"/>
  <c r="N179" i="26"/>
  <c r="N175" i="26"/>
  <c r="N171" i="26"/>
  <c r="N163" i="26"/>
  <c r="N155" i="26"/>
  <c r="N139" i="26"/>
  <c r="N119" i="26"/>
  <c r="N107" i="26"/>
  <c r="N103" i="26"/>
  <c r="K9" i="9"/>
  <c r="M13" i="9"/>
  <c r="K14" i="9"/>
  <c r="O2" i="9"/>
  <c r="O3" i="9"/>
  <c r="K6" i="9"/>
  <c r="M2" i="9"/>
  <c r="M3" i="9"/>
  <c r="K4" i="9"/>
  <c r="M9" i="9"/>
  <c r="O13" i="9"/>
  <c r="M14" i="9"/>
  <c r="I3" i="9"/>
  <c r="I2" i="9"/>
  <c r="K2" i="9"/>
  <c r="K3" i="9"/>
  <c r="I4" i="9"/>
  <c r="I5" i="9"/>
  <c r="O5" i="9"/>
  <c r="K8" i="9"/>
  <c r="K7" i="9"/>
  <c r="M12" i="9"/>
  <c r="M11" i="9"/>
  <c r="M7" i="9"/>
  <c r="M8" i="9"/>
  <c r="O11" i="9"/>
  <c r="O12" i="9"/>
  <c r="K5" i="9"/>
  <c r="O8" i="9"/>
  <c r="O7" i="9"/>
  <c r="M5" i="9"/>
  <c r="I8" i="9"/>
  <c r="I7" i="9"/>
  <c r="O9" i="9"/>
  <c r="K12" i="9"/>
  <c r="K11" i="9"/>
  <c r="I13" i="9"/>
  <c r="Q13" i="9"/>
  <c r="Q9" i="9"/>
  <c r="O14" i="9"/>
  <c r="Q14" i="9"/>
  <c r="Q10" i="9"/>
  <c r="Q15" i="9"/>
  <c r="Q11" i="9"/>
  <c r="I11" i="9"/>
  <c r="I12" i="9"/>
  <c r="Q12" i="9"/>
  <c r="Q8" i="9"/>
  <c r="N127" i="26" l="1"/>
  <c r="N169" i="26"/>
  <c r="A128" i="31"/>
  <c r="A192" i="31"/>
  <c r="A130" i="31"/>
  <c r="A113" i="31"/>
  <c r="A91" i="31"/>
  <c r="A155" i="31"/>
  <c r="A76" i="31"/>
  <c r="A173" i="31"/>
  <c r="N74" i="26"/>
  <c r="N120" i="26"/>
  <c r="N184" i="26"/>
  <c r="N190" i="26"/>
  <c r="N56" i="26"/>
  <c r="N122" i="26"/>
  <c r="N86" i="26"/>
  <c r="N129" i="26"/>
  <c r="N173" i="26"/>
  <c r="N58" i="26"/>
  <c r="N90" i="26"/>
  <c r="N141" i="26"/>
  <c r="N198" i="26"/>
  <c r="N123" i="26"/>
  <c r="N151" i="26"/>
  <c r="N167" i="26"/>
  <c r="N64" i="26"/>
  <c r="N106" i="26"/>
  <c r="N134" i="26"/>
  <c r="N170" i="26"/>
  <c r="N104" i="26"/>
  <c r="N124" i="26"/>
  <c r="N168" i="26"/>
  <c r="N188" i="26"/>
  <c r="N89" i="26"/>
  <c r="N177" i="26"/>
  <c r="N130" i="26"/>
  <c r="N79" i="26"/>
  <c r="A104" i="31"/>
  <c r="A131" i="31"/>
  <c r="A52" i="31"/>
  <c r="A154" i="31"/>
  <c r="A156" i="30" s="1"/>
  <c r="A162" i="32" s="1"/>
  <c r="A71" i="31"/>
  <c r="A189" i="31"/>
  <c r="N115" i="26"/>
  <c r="N98" i="26"/>
  <c r="N91" i="26"/>
  <c r="N156" i="26"/>
  <c r="N77" i="26"/>
  <c r="N62" i="26"/>
  <c r="N166" i="26"/>
  <c r="Y39" i="34"/>
  <c r="A92" i="31"/>
  <c r="A100" i="31"/>
  <c r="A102" i="30" s="1"/>
  <c r="A108" i="32" s="1"/>
  <c r="A116" i="31"/>
  <c r="A118" i="30" s="1"/>
  <c r="A124" i="32" s="1"/>
  <c r="A140" i="31"/>
  <c r="A148" i="31"/>
  <c r="A156" i="31"/>
  <c r="T156" i="31" s="1"/>
  <c r="U156" i="31" s="1"/>
  <c r="A180" i="31"/>
  <c r="A182" i="30" s="1"/>
  <c r="A188" i="32" s="1"/>
  <c r="A188" i="31"/>
  <c r="A65" i="31"/>
  <c r="A73" i="31"/>
  <c r="A75" i="30" s="1"/>
  <c r="A81" i="32" s="1"/>
  <c r="A90" i="31"/>
  <c r="T90" i="31" s="1"/>
  <c r="U90" i="31" s="1"/>
  <c r="A106" i="31"/>
  <c r="T106" i="31" s="1"/>
  <c r="U106" i="31" s="1"/>
  <c r="A138" i="31"/>
  <c r="A186" i="31"/>
  <c r="A188" i="30" s="1"/>
  <c r="A194" i="32" s="1"/>
  <c r="A105" i="31"/>
  <c r="T105" i="31" s="1"/>
  <c r="U105" i="31" s="1"/>
  <c r="A121" i="31"/>
  <c r="A123" i="30" s="1"/>
  <c r="A129" i="32" s="1"/>
  <c r="A137" i="31"/>
  <c r="A153" i="31"/>
  <c r="A155" i="30" s="1"/>
  <c r="A161" i="32" s="1"/>
  <c r="A169" i="31"/>
  <c r="A171" i="30" s="1"/>
  <c r="A177" i="32" s="1"/>
  <c r="A54" i="31"/>
  <c r="T54" i="31" s="1"/>
  <c r="U54" i="31" s="1"/>
  <c r="A70" i="31"/>
  <c r="A95" i="31"/>
  <c r="A97" i="30" s="1"/>
  <c r="A103" i="32" s="1"/>
  <c r="A111" i="31"/>
  <c r="A113" i="30" s="1"/>
  <c r="A119" i="32" s="1"/>
  <c r="A127" i="31"/>
  <c r="A143" i="31"/>
  <c r="A159" i="31"/>
  <c r="A161" i="30" s="1"/>
  <c r="A167" i="32" s="1"/>
  <c r="A175" i="31"/>
  <c r="A177" i="30" s="1"/>
  <c r="A183" i="32" s="1"/>
  <c r="A191" i="31"/>
  <c r="A64" i="31"/>
  <c r="A80" i="31"/>
  <c r="A82" i="30" s="1"/>
  <c r="A88" i="32" s="1"/>
  <c r="A94" i="31"/>
  <c r="A96" i="30" s="1"/>
  <c r="A102" i="32" s="1"/>
  <c r="A126" i="31"/>
  <c r="T126" i="31" s="1"/>
  <c r="U126" i="31" s="1"/>
  <c r="A142" i="31"/>
  <c r="A190" i="31"/>
  <c r="T190" i="31" s="1"/>
  <c r="U190" i="31" s="1"/>
  <c r="A63" i="31"/>
  <c r="T63" i="31" s="1"/>
  <c r="U63" i="31" s="1"/>
  <c r="A79" i="31"/>
  <c r="A81" i="30" s="1"/>
  <c r="A87" i="32" s="1"/>
  <c r="A89" i="31"/>
  <c r="A149" i="31"/>
  <c r="A151" i="30" s="1"/>
  <c r="A157" i="32" s="1"/>
  <c r="A181" i="31"/>
  <c r="A183" i="30" s="1"/>
  <c r="A189" i="32" s="1"/>
  <c r="A82" i="31"/>
  <c r="T10" i="25"/>
  <c r="F9" i="25" s="1"/>
  <c r="T11" i="25"/>
  <c r="F10" i="25" s="1"/>
  <c r="T12" i="25"/>
  <c r="F11" i="25" s="1"/>
  <c r="T13" i="25"/>
  <c r="F12" i="25" s="1"/>
  <c r="T14" i="25"/>
  <c r="F13" i="25" s="1"/>
  <c r="T15" i="25"/>
  <c r="F14" i="25" s="1"/>
  <c r="T16" i="25"/>
  <c r="F15" i="25" s="1"/>
  <c r="T17" i="25"/>
  <c r="F16" i="25" s="1"/>
  <c r="T18" i="25"/>
  <c r="F17" i="25" s="1"/>
  <c r="T19" i="25"/>
  <c r="F18" i="25" s="1"/>
  <c r="T20" i="25"/>
  <c r="F19" i="25" s="1"/>
  <c r="T21" i="25"/>
  <c r="F20" i="25" s="1"/>
  <c r="T22" i="25"/>
  <c r="F21" i="25" s="1"/>
  <c r="T23" i="25"/>
  <c r="F22" i="25" s="1"/>
  <c r="T24" i="25"/>
  <c r="F23" i="25" s="1"/>
  <c r="T25" i="25"/>
  <c r="F24" i="25" s="1"/>
  <c r="T26" i="25"/>
  <c r="F25" i="25" s="1"/>
  <c r="T27" i="25"/>
  <c r="F26" i="25" s="1"/>
  <c r="T28" i="25"/>
  <c r="F27" i="25" s="1"/>
  <c r="T29" i="25"/>
  <c r="F28" i="25" s="1"/>
  <c r="T30" i="25"/>
  <c r="F29" i="25" s="1"/>
  <c r="T31" i="25"/>
  <c r="F30" i="25" s="1"/>
  <c r="T32" i="25"/>
  <c r="F31" i="25" s="1"/>
  <c r="T33" i="25"/>
  <c r="F32" i="25" s="1"/>
  <c r="T34" i="25"/>
  <c r="F33" i="25" s="1"/>
  <c r="T35" i="25"/>
  <c r="F34" i="25" s="1"/>
  <c r="T36" i="25"/>
  <c r="F35" i="25" s="1"/>
  <c r="T37" i="25"/>
  <c r="F36" i="25" s="1"/>
  <c r="T38" i="25"/>
  <c r="F37" i="25" s="1"/>
  <c r="T39" i="25"/>
  <c r="F38" i="25" s="1"/>
  <c r="T40" i="25"/>
  <c r="F39" i="25" s="1"/>
  <c r="T41" i="25"/>
  <c r="F40" i="25" s="1"/>
  <c r="T42" i="25"/>
  <c r="F41" i="25" s="1"/>
  <c r="T43" i="25"/>
  <c r="F42" i="25" s="1"/>
  <c r="T44" i="25"/>
  <c r="F43" i="25" s="1"/>
  <c r="T45" i="25"/>
  <c r="F44" i="25" s="1"/>
  <c r="T46" i="25"/>
  <c r="F45" i="25" s="1"/>
  <c r="T47" i="25"/>
  <c r="F46" i="25" s="1"/>
  <c r="T48" i="25"/>
  <c r="F47" i="25" s="1"/>
  <c r="T49" i="25"/>
  <c r="F48" i="25" s="1"/>
  <c r="T50" i="25"/>
  <c r="F49" i="25" s="1"/>
  <c r="T51" i="25"/>
  <c r="F50" i="25" s="1"/>
  <c r="T52" i="25"/>
  <c r="F51" i="25" s="1"/>
  <c r="T53" i="25"/>
  <c r="F52" i="25" s="1"/>
  <c r="T54" i="25"/>
  <c r="F53" i="25" s="1"/>
  <c r="T55" i="25"/>
  <c r="F54" i="25" s="1"/>
  <c r="T56" i="25"/>
  <c r="F55" i="25" s="1"/>
  <c r="T57" i="25"/>
  <c r="F56" i="25" s="1"/>
  <c r="T58" i="25"/>
  <c r="F57" i="25" s="1"/>
  <c r="T59" i="25"/>
  <c r="F58" i="25" s="1"/>
  <c r="T60" i="25"/>
  <c r="F59" i="25" s="1"/>
  <c r="T61" i="25"/>
  <c r="F60" i="25" s="1"/>
  <c r="T62" i="25"/>
  <c r="F61" i="25" s="1"/>
  <c r="T63" i="25"/>
  <c r="F62" i="25" s="1"/>
  <c r="T64" i="25"/>
  <c r="F63" i="25" s="1"/>
  <c r="T65" i="25"/>
  <c r="F64" i="25" s="1"/>
  <c r="T66" i="25"/>
  <c r="F65" i="25" s="1"/>
  <c r="T67" i="25"/>
  <c r="F66" i="25" s="1"/>
  <c r="T68" i="25"/>
  <c r="F67" i="25" s="1"/>
  <c r="T69" i="25"/>
  <c r="F68" i="25" s="1"/>
  <c r="T70" i="25"/>
  <c r="F69" i="25" s="1"/>
  <c r="T71" i="25"/>
  <c r="F70" i="25" s="1"/>
  <c r="T72" i="25"/>
  <c r="F71" i="25" s="1"/>
  <c r="T73" i="25"/>
  <c r="F72" i="25" s="1"/>
  <c r="T74" i="25"/>
  <c r="F73" i="25" s="1"/>
  <c r="T75" i="25"/>
  <c r="F74" i="25" s="1"/>
  <c r="T76" i="25"/>
  <c r="F75" i="25" s="1"/>
  <c r="T77" i="25"/>
  <c r="F76" i="25" s="1"/>
  <c r="T78" i="25"/>
  <c r="F77" i="25" s="1"/>
  <c r="T79" i="25"/>
  <c r="F78" i="25" s="1"/>
  <c r="T80" i="25"/>
  <c r="F79" i="25" s="1"/>
  <c r="T81" i="25"/>
  <c r="F80" i="25" s="1"/>
  <c r="T82" i="25"/>
  <c r="F81" i="25" s="1"/>
  <c r="T83" i="25"/>
  <c r="F82" i="25" s="1"/>
  <c r="T84" i="25"/>
  <c r="F83" i="25" s="1"/>
  <c r="T85" i="25"/>
  <c r="F84" i="25" s="1"/>
  <c r="T86" i="25"/>
  <c r="F85" i="25" s="1"/>
  <c r="T87" i="25"/>
  <c r="F86" i="25" s="1"/>
  <c r="T88" i="25"/>
  <c r="F87" i="25" s="1"/>
  <c r="T89" i="25"/>
  <c r="F88" i="25" s="1"/>
  <c r="T90" i="25"/>
  <c r="F89" i="25" s="1"/>
  <c r="T91" i="25"/>
  <c r="F90" i="25" s="1"/>
  <c r="T92" i="25"/>
  <c r="F91" i="25" s="1"/>
  <c r="T93" i="25"/>
  <c r="F92" i="25" s="1"/>
  <c r="T94" i="25"/>
  <c r="F93" i="25" s="1"/>
  <c r="T96" i="25"/>
  <c r="F95" i="25" s="1"/>
  <c r="T98" i="25"/>
  <c r="F97" i="25" s="1"/>
  <c r="T100" i="25"/>
  <c r="F99" i="25" s="1"/>
  <c r="T102" i="25"/>
  <c r="F101" i="25" s="1"/>
  <c r="T104" i="25"/>
  <c r="F103" i="25" s="1"/>
  <c r="T106" i="25"/>
  <c r="F105" i="25" s="1"/>
  <c r="T108" i="25"/>
  <c r="F107" i="25" s="1"/>
  <c r="T110" i="25"/>
  <c r="F109" i="25" s="1"/>
  <c r="T112" i="25"/>
  <c r="F111" i="25" s="1"/>
  <c r="T114" i="25"/>
  <c r="F113" i="25" s="1"/>
  <c r="T116" i="25"/>
  <c r="F115" i="25" s="1"/>
  <c r="T118" i="25"/>
  <c r="F117" i="25" s="1"/>
  <c r="T120" i="25"/>
  <c r="F119" i="25" s="1"/>
  <c r="T122" i="25"/>
  <c r="F121" i="25" s="1"/>
  <c r="T124" i="25"/>
  <c r="F123" i="25" s="1"/>
  <c r="T126" i="25"/>
  <c r="F125" i="25" s="1"/>
  <c r="T128" i="25"/>
  <c r="F127" i="25" s="1"/>
  <c r="T130" i="25"/>
  <c r="F129" i="25" s="1"/>
  <c r="T132" i="25"/>
  <c r="F131" i="25" s="1"/>
  <c r="T134" i="25"/>
  <c r="F133" i="25" s="1"/>
  <c r="T136" i="25"/>
  <c r="F135" i="25" s="1"/>
  <c r="T140" i="25"/>
  <c r="F139" i="25" s="1"/>
  <c r="T144" i="25"/>
  <c r="F143" i="25" s="1"/>
  <c r="T148" i="25"/>
  <c r="F147" i="25" s="1"/>
  <c r="T152" i="25"/>
  <c r="F151" i="25" s="1"/>
  <c r="T156" i="25"/>
  <c r="F155" i="25" s="1"/>
  <c r="T160" i="25"/>
  <c r="F159" i="25" s="1"/>
  <c r="T163" i="25"/>
  <c r="F162" i="25" s="1"/>
  <c r="T165" i="25"/>
  <c r="F164" i="25" s="1"/>
  <c r="T137" i="25"/>
  <c r="F136" i="25" s="1"/>
  <c r="T141" i="25"/>
  <c r="F140" i="25" s="1"/>
  <c r="T145" i="25"/>
  <c r="F144" i="25" s="1"/>
  <c r="T149" i="25"/>
  <c r="F148" i="25" s="1"/>
  <c r="T153" i="25"/>
  <c r="F152" i="25" s="1"/>
  <c r="T157" i="25"/>
  <c r="F156" i="25" s="1"/>
  <c r="T139" i="25"/>
  <c r="F138" i="25" s="1"/>
  <c r="T143" i="25"/>
  <c r="F142" i="25" s="1"/>
  <c r="T147" i="25"/>
  <c r="F146" i="25" s="1"/>
  <c r="T151" i="25"/>
  <c r="F150" i="25" s="1"/>
  <c r="T155" i="25"/>
  <c r="F154" i="25" s="1"/>
  <c r="T159" i="25"/>
  <c r="F158" i="25" s="1"/>
  <c r="T161" i="25"/>
  <c r="F160" i="25" s="1"/>
  <c r="T162" i="25"/>
  <c r="F161" i="25" s="1"/>
  <c r="T164" i="25"/>
  <c r="F163" i="25" s="1"/>
  <c r="T101" i="25"/>
  <c r="F100" i="25" s="1"/>
  <c r="T109" i="25"/>
  <c r="F108" i="25" s="1"/>
  <c r="T117" i="25"/>
  <c r="F116" i="25" s="1"/>
  <c r="T125" i="25"/>
  <c r="F124" i="25" s="1"/>
  <c r="T133" i="25"/>
  <c r="F132" i="25" s="1"/>
  <c r="T150" i="25"/>
  <c r="F149" i="25" s="1"/>
  <c r="T167" i="25"/>
  <c r="F166" i="25" s="1"/>
  <c r="T169" i="25"/>
  <c r="F168" i="25" s="1"/>
  <c r="T171" i="25"/>
  <c r="F170" i="25" s="1"/>
  <c r="T173" i="25"/>
  <c r="F172" i="25" s="1"/>
  <c r="T175" i="25"/>
  <c r="F174" i="25" s="1"/>
  <c r="T177" i="25"/>
  <c r="F176" i="25" s="1"/>
  <c r="T179" i="25"/>
  <c r="F178" i="25" s="1"/>
  <c r="T181" i="25"/>
  <c r="F180" i="25" s="1"/>
  <c r="T183" i="25"/>
  <c r="F182" i="25" s="1"/>
  <c r="T185" i="25"/>
  <c r="F184" i="25" s="1"/>
  <c r="T187" i="25"/>
  <c r="F186" i="25" s="1"/>
  <c r="T189" i="25"/>
  <c r="F188" i="25" s="1"/>
  <c r="T191" i="25"/>
  <c r="F190" i="25" s="1"/>
  <c r="T193" i="25"/>
  <c r="F192" i="25" s="1"/>
  <c r="T195" i="25"/>
  <c r="F194" i="25" s="1"/>
  <c r="T197" i="25"/>
  <c r="F196" i="25" s="1"/>
  <c r="T199" i="25"/>
  <c r="F198" i="25" s="1"/>
  <c r="U201" i="25"/>
  <c r="T95" i="25"/>
  <c r="F94" i="25" s="1"/>
  <c r="T103" i="25"/>
  <c r="F102" i="25" s="1"/>
  <c r="T111" i="25"/>
  <c r="F110" i="25" s="1"/>
  <c r="T119" i="25"/>
  <c r="F118" i="25" s="1"/>
  <c r="T127" i="25"/>
  <c r="F126" i="25" s="1"/>
  <c r="T135" i="25"/>
  <c r="F134" i="25" s="1"/>
  <c r="T146" i="25"/>
  <c r="F145" i="25" s="1"/>
  <c r="T97" i="25"/>
  <c r="F96" i="25" s="1"/>
  <c r="T105" i="25"/>
  <c r="F104" i="25" s="1"/>
  <c r="T113" i="25"/>
  <c r="F112" i="25" s="1"/>
  <c r="T121" i="25"/>
  <c r="F120" i="25" s="1"/>
  <c r="T129" i="25"/>
  <c r="F128" i="25" s="1"/>
  <c r="T142" i="25"/>
  <c r="F141" i="25" s="1"/>
  <c r="T158" i="25"/>
  <c r="F157" i="25" s="1"/>
  <c r="T166" i="25"/>
  <c r="F165" i="25" s="1"/>
  <c r="T168" i="25"/>
  <c r="F167" i="25" s="1"/>
  <c r="T170" i="25"/>
  <c r="F169" i="25" s="1"/>
  <c r="T172" i="25"/>
  <c r="F171" i="25" s="1"/>
  <c r="T174" i="25"/>
  <c r="F173" i="25" s="1"/>
  <c r="T178" i="25"/>
  <c r="F177" i="25" s="1"/>
  <c r="T184" i="25"/>
  <c r="F183" i="25" s="1"/>
  <c r="T188" i="25"/>
  <c r="F187" i="25" s="1"/>
  <c r="T192" i="25"/>
  <c r="F191" i="25" s="1"/>
  <c r="T198" i="25"/>
  <c r="F197" i="25" s="1"/>
  <c r="T9" i="25"/>
  <c r="F8" i="25" s="1"/>
  <c r="T99" i="25"/>
  <c r="F98" i="25" s="1"/>
  <c r="T107" i="25"/>
  <c r="F106" i="25" s="1"/>
  <c r="T115" i="25"/>
  <c r="F114" i="25" s="1"/>
  <c r="T123" i="25"/>
  <c r="F122" i="25" s="1"/>
  <c r="T131" i="25"/>
  <c r="F130" i="25" s="1"/>
  <c r="T138" i="25"/>
  <c r="F137" i="25" s="1"/>
  <c r="T154" i="25"/>
  <c r="F153" i="25" s="1"/>
  <c r="T176" i="25"/>
  <c r="F175" i="25" s="1"/>
  <c r="T180" i="25"/>
  <c r="F179" i="25" s="1"/>
  <c r="T182" i="25"/>
  <c r="F181" i="25" s="1"/>
  <c r="T186" i="25"/>
  <c r="F185" i="25" s="1"/>
  <c r="T190" i="25"/>
  <c r="F189" i="25" s="1"/>
  <c r="T194" i="25"/>
  <c r="F193" i="25" s="1"/>
  <c r="T196" i="25"/>
  <c r="F195" i="25" s="1"/>
  <c r="T200" i="25"/>
  <c r="F199" i="25" s="1"/>
  <c r="S95" i="25"/>
  <c r="E94" i="25" s="1"/>
  <c r="S96" i="25"/>
  <c r="E95" i="25" s="1"/>
  <c r="S97" i="25"/>
  <c r="E96" i="25" s="1"/>
  <c r="S98" i="25"/>
  <c r="E97" i="25" s="1"/>
  <c r="S99" i="25"/>
  <c r="E98" i="25" s="1"/>
  <c r="S100" i="25"/>
  <c r="E99" i="25" s="1"/>
  <c r="S101" i="25"/>
  <c r="E100" i="25" s="1"/>
  <c r="S102" i="25"/>
  <c r="E101" i="25" s="1"/>
  <c r="S103" i="25"/>
  <c r="E102" i="25" s="1"/>
  <c r="S104" i="25"/>
  <c r="E103" i="25" s="1"/>
  <c r="S105" i="25"/>
  <c r="E104" i="25" s="1"/>
  <c r="S106" i="25"/>
  <c r="E105" i="25" s="1"/>
  <c r="S107" i="25"/>
  <c r="E106" i="25" s="1"/>
  <c r="S108" i="25"/>
  <c r="E107" i="25" s="1"/>
  <c r="S109" i="25"/>
  <c r="E108" i="25" s="1"/>
  <c r="S110" i="25"/>
  <c r="E109" i="25" s="1"/>
  <c r="S111" i="25"/>
  <c r="E110" i="25" s="1"/>
  <c r="S112" i="25"/>
  <c r="E111" i="25" s="1"/>
  <c r="S113" i="25"/>
  <c r="E112" i="25" s="1"/>
  <c r="S114" i="25"/>
  <c r="E113" i="25" s="1"/>
  <c r="S115" i="25"/>
  <c r="E114" i="25" s="1"/>
  <c r="S116" i="25"/>
  <c r="E115" i="25" s="1"/>
  <c r="S117" i="25"/>
  <c r="E116" i="25" s="1"/>
  <c r="S118" i="25"/>
  <c r="E117" i="25" s="1"/>
  <c r="S119" i="25"/>
  <c r="E118" i="25" s="1"/>
  <c r="S120" i="25"/>
  <c r="E119" i="25" s="1"/>
  <c r="S121" i="25"/>
  <c r="E120" i="25" s="1"/>
  <c r="S122" i="25"/>
  <c r="E121" i="25" s="1"/>
  <c r="S123" i="25"/>
  <c r="E122" i="25" s="1"/>
  <c r="S124" i="25"/>
  <c r="E123" i="25" s="1"/>
  <c r="S125" i="25"/>
  <c r="E124" i="25" s="1"/>
  <c r="S126" i="25"/>
  <c r="E125" i="25" s="1"/>
  <c r="S127" i="25"/>
  <c r="E126" i="25" s="1"/>
  <c r="S128" i="25"/>
  <c r="E127" i="25" s="1"/>
  <c r="S129" i="25"/>
  <c r="E128" i="25" s="1"/>
  <c r="S130" i="25"/>
  <c r="E129" i="25" s="1"/>
  <c r="S131" i="25"/>
  <c r="E130" i="25" s="1"/>
  <c r="S132" i="25"/>
  <c r="E131" i="25" s="1"/>
  <c r="S133" i="25"/>
  <c r="E132" i="25" s="1"/>
  <c r="S134" i="25"/>
  <c r="E133" i="25" s="1"/>
  <c r="S135" i="25"/>
  <c r="E134" i="25" s="1"/>
  <c r="S136" i="25"/>
  <c r="E135" i="25" s="1"/>
  <c r="S11" i="25"/>
  <c r="E10" i="25" s="1"/>
  <c r="S13" i="25"/>
  <c r="S15" i="25"/>
  <c r="S17" i="25"/>
  <c r="S19" i="25"/>
  <c r="S21" i="25"/>
  <c r="S23" i="25"/>
  <c r="S25" i="25"/>
  <c r="E24" i="25" s="1"/>
  <c r="S27" i="25"/>
  <c r="S29" i="25"/>
  <c r="S31" i="25"/>
  <c r="S33" i="25"/>
  <c r="S35" i="25"/>
  <c r="S37" i="25"/>
  <c r="S39" i="25"/>
  <c r="S41" i="25"/>
  <c r="S43" i="25"/>
  <c r="S45" i="25"/>
  <c r="S47" i="25"/>
  <c r="S49" i="25"/>
  <c r="S51" i="25"/>
  <c r="E50" i="25" s="1"/>
  <c r="S53" i="25"/>
  <c r="S55" i="25"/>
  <c r="E54" i="25" s="1"/>
  <c r="S57" i="25"/>
  <c r="E56" i="25" s="1"/>
  <c r="S59" i="25"/>
  <c r="E58" i="25" s="1"/>
  <c r="S61" i="25"/>
  <c r="E60" i="25" s="1"/>
  <c r="S63" i="25"/>
  <c r="E62" i="25" s="1"/>
  <c r="S65" i="25"/>
  <c r="E64" i="25" s="1"/>
  <c r="S67" i="25"/>
  <c r="E66" i="25" s="1"/>
  <c r="S69" i="25"/>
  <c r="E68" i="25" s="1"/>
  <c r="S71" i="25"/>
  <c r="E70" i="25" s="1"/>
  <c r="S73" i="25"/>
  <c r="E72" i="25" s="1"/>
  <c r="S75" i="25"/>
  <c r="E74" i="25" s="1"/>
  <c r="S77" i="25"/>
  <c r="E76" i="25" s="1"/>
  <c r="S79" i="25"/>
  <c r="E78" i="25" s="1"/>
  <c r="S81" i="25"/>
  <c r="E80" i="25" s="1"/>
  <c r="S83" i="25"/>
  <c r="E82" i="25" s="1"/>
  <c r="S85" i="25"/>
  <c r="E84" i="25" s="1"/>
  <c r="S87" i="25"/>
  <c r="E86" i="25" s="1"/>
  <c r="S89" i="25"/>
  <c r="E88" i="25" s="1"/>
  <c r="S91" i="25"/>
  <c r="E90" i="25" s="1"/>
  <c r="S93" i="25"/>
  <c r="E92" i="25" s="1"/>
  <c r="S10" i="25"/>
  <c r="E9" i="25" s="1"/>
  <c r="S14" i="25"/>
  <c r="S18" i="25"/>
  <c r="S22" i="25"/>
  <c r="S26" i="25"/>
  <c r="S30" i="25"/>
  <c r="S34" i="25"/>
  <c r="S38" i="25"/>
  <c r="S42" i="25"/>
  <c r="E41" i="25" s="1"/>
  <c r="S46" i="25"/>
  <c r="S50" i="25"/>
  <c r="S54" i="25"/>
  <c r="S58" i="25"/>
  <c r="E57" i="25" s="1"/>
  <c r="S62" i="25"/>
  <c r="E61" i="25" s="1"/>
  <c r="S66" i="25"/>
  <c r="E65" i="25" s="1"/>
  <c r="S70" i="25"/>
  <c r="E69" i="25" s="1"/>
  <c r="S74" i="25"/>
  <c r="E73" i="25" s="1"/>
  <c r="S78" i="25"/>
  <c r="E77" i="25" s="1"/>
  <c r="S82" i="25"/>
  <c r="E81" i="25" s="1"/>
  <c r="S86" i="25"/>
  <c r="E85" i="25" s="1"/>
  <c r="S90" i="25"/>
  <c r="E89" i="25" s="1"/>
  <c r="S94" i="25"/>
  <c r="E93" i="25" s="1"/>
  <c r="S139" i="25"/>
  <c r="E138" i="25" s="1"/>
  <c r="S143" i="25"/>
  <c r="E142" i="25" s="1"/>
  <c r="S147" i="25"/>
  <c r="E146" i="25" s="1"/>
  <c r="S151" i="25"/>
  <c r="E150" i="25" s="1"/>
  <c r="S155" i="25"/>
  <c r="E154" i="25" s="1"/>
  <c r="S159" i="25"/>
  <c r="E158" i="25" s="1"/>
  <c r="S160" i="25"/>
  <c r="E159" i="25" s="1"/>
  <c r="S161" i="25"/>
  <c r="E160" i="25" s="1"/>
  <c r="S162" i="25"/>
  <c r="E161" i="25" s="1"/>
  <c r="S163" i="25"/>
  <c r="E162" i="25" s="1"/>
  <c r="S164" i="25"/>
  <c r="E163" i="25" s="1"/>
  <c r="S165" i="25"/>
  <c r="E164" i="25" s="1"/>
  <c r="S166" i="25"/>
  <c r="E165" i="25" s="1"/>
  <c r="S167" i="25"/>
  <c r="E166" i="25" s="1"/>
  <c r="S168" i="25"/>
  <c r="E167" i="25" s="1"/>
  <c r="S169" i="25"/>
  <c r="E168" i="25" s="1"/>
  <c r="S170" i="25"/>
  <c r="E169" i="25" s="1"/>
  <c r="S171" i="25"/>
  <c r="E170" i="25" s="1"/>
  <c r="S172" i="25"/>
  <c r="E171" i="25" s="1"/>
  <c r="S173" i="25"/>
  <c r="E172" i="25" s="1"/>
  <c r="S175" i="25"/>
  <c r="E174" i="25" s="1"/>
  <c r="S176" i="25"/>
  <c r="E175" i="25" s="1"/>
  <c r="S179" i="25"/>
  <c r="E178" i="25" s="1"/>
  <c r="S182" i="25"/>
  <c r="E181" i="25" s="1"/>
  <c r="S185" i="25"/>
  <c r="E184" i="25" s="1"/>
  <c r="S188" i="25"/>
  <c r="E187" i="25" s="1"/>
  <c r="S191" i="25"/>
  <c r="E190" i="25" s="1"/>
  <c r="S194" i="25"/>
  <c r="E193" i="25" s="1"/>
  <c r="S197" i="25"/>
  <c r="E196" i="25" s="1"/>
  <c r="S200" i="25"/>
  <c r="E199" i="25" s="1"/>
  <c r="S138" i="25"/>
  <c r="E137" i="25" s="1"/>
  <c r="S142" i="25"/>
  <c r="E141" i="25" s="1"/>
  <c r="S140" i="25"/>
  <c r="E139" i="25" s="1"/>
  <c r="S144" i="25"/>
  <c r="E143" i="25" s="1"/>
  <c r="S148" i="25"/>
  <c r="E147" i="25" s="1"/>
  <c r="S152" i="25"/>
  <c r="E151" i="25" s="1"/>
  <c r="S156" i="25"/>
  <c r="E155" i="25" s="1"/>
  <c r="S174" i="25"/>
  <c r="E173" i="25" s="1"/>
  <c r="S177" i="25"/>
  <c r="E176" i="25" s="1"/>
  <c r="S178" i="25"/>
  <c r="E177" i="25" s="1"/>
  <c r="S180" i="25"/>
  <c r="E179" i="25" s="1"/>
  <c r="S181" i="25"/>
  <c r="E180" i="25" s="1"/>
  <c r="S183" i="25"/>
  <c r="E182" i="25" s="1"/>
  <c r="S184" i="25"/>
  <c r="E183" i="25" s="1"/>
  <c r="S186" i="25"/>
  <c r="E185" i="25" s="1"/>
  <c r="S187" i="25"/>
  <c r="E186" i="25" s="1"/>
  <c r="S189" i="25"/>
  <c r="E188" i="25" s="1"/>
  <c r="S190" i="25"/>
  <c r="E189" i="25" s="1"/>
  <c r="S192" i="25"/>
  <c r="E191" i="25" s="1"/>
  <c r="S193" i="25"/>
  <c r="E192" i="25" s="1"/>
  <c r="S195" i="25"/>
  <c r="E194" i="25" s="1"/>
  <c r="S196" i="25"/>
  <c r="E195" i="25" s="1"/>
  <c r="S198" i="25"/>
  <c r="E197" i="25" s="1"/>
  <c r="S199" i="25"/>
  <c r="E198" i="25" s="1"/>
  <c r="T201" i="25"/>
  <c r="S9" i="25"/>
  <c r="S146" i="25"/>
  <c r="E145" i="25" s="1"/>
  <c r="S150" i="25"/>
  <c r="E149" i="25" s="1"/>
  <c r="S154" i="25"/>
  <c r="E153" i="25" s="1"/>
  <c r="S158" i="25"/>
  <c r="E157" i="25" s="1"/>
  <c r="S12" i="25"/>
  <c r="S28" i="25"/>
  <c r="S44" i="25"/>
  <c r="S60" i="25"/>
  <c r="E59" i="25" s="1"/>
  <c r="S76" i="25"/>
  <c r="E75" i="25" s="1"/>
  <c r="S92" i="25"/>
  <c r="E91" i="25" s="1"/>
  <c r="S145" i="25"/>
  <c r="E144" i="25" s="1"/>
  <c r="S16" i="25"/>
  <c r="S32" i="25"/>
  <c r="S48" i="25"/>
  <c r="S64" i="25"/>
  <c r="E63" i="25" s="1"/>
  <c r="S80" i="25"/>
  <c r="E79" i="25" s="1"/>
  <c r="S141" i="25"/>
  <c r="E140" i="25" s="1"/>
  <c r="S157" i="25"/>
  <c r="E156" i="25" s="1"/>
  <c r="S20" i="25"/>
  <c r="S36" i="25"/>
  <c r="S52" i="25"/>
  <c r="E51" i="25" s="1"/>
  <c r="S68" i="25"/>
  <c r="E67" i="25" s="1"/>
  <c r="S84" i="25"/>
  <c r="E83" i="25" s="1"/>
  <c r="S137" i="25"/>
  <c r="E136" i="25" s="1"/>
  <c r="S153" i="25"/>
  <c r="E152" i="25" s="1"/>
  <c r="S24" i="25"/>
  <c r="S40" i="25"/>
  <c r="E39" i="25" s="1"/>
  <c r="S56" i="25"/>
  <c r="E55" i="25" s="1"/>
  <c r="S72" i="25"/>
  <c r="E71" i="25" s="1"/>
  <c r="S88" i="25"/>
  <c r="E87" i="25" s="1"/>
  <c r="S149" i="25"/>
  <c r="E148" i="25" s="1"/>
  <c r="R10" i="25"/>
  <c r="D9" i="25" s="1"/>
  <c r="R12" i="25"/>
  <c r="D11" i="25" s="1"/>
  <c r="R14" i="25"/>
  <c r="D13" i="25" s="1"/>
  <c r="R16" i="25"/>
  <c r="D15" i="25" s="1"/>
  <c r="R18" i="25"/>
  <c r="D17" i="25" s="1"/>
  <c r="R20" i="25"/>
  <c r="D19" i="25" s="1"/>
  <c r="R22" i="25"/>
  <c r="D21" i="25" s="1"/>
  <c r="R24" i="25"/>
  <c r="D23" i="25" s="1"/>
  <c r="R26" i="25"/>
  <c r="D25" i="25" s="1"/>
  <c r="R28" i="25"/>
  <c r="D27" i="25" s="1"/>
  <c r="R30" i="25"/>
  <c r="D29" i="25" s="1"/>
  <c r="R32" i="25"/>
  <c r="D31" i="25" s="1"/>
  <c r="R34" i="25"/>
  <c r="D33" i="25" s="1"/>
  <c r="R36" i="25"/>
  <c r="D35" i="25" s="1"/>
  <c r="R38" i="25"/>
  <c r="D37" i="25" s="1"/>
  <c r="R40" i="25"/>
  <c r="D39" i="25" s="1"/>
  <c r="R42" i="25"/>
  <c r="D41" i="25" s="1"/>
  <c r="R44" i="25"/>
  <c r="D43" i="25" s="1"/>
  <c r="R46" i="25"/>
  <c r="D45" i="25" s="1"/>
  <c r="R48" i="25"/>
  <c r="D47" i="25" s="1"/>
  <c r="R50" i="25"/>
  <c r="D49" i="25" s="1"/>
  <c r="R52" i="25"/>
  <c r="D51" i="25" s="1"/>
  <c r="R54" i="25"/>
  <c r="D53" i="25" s="1"/>
  <c r="R56" i="25"/>
  <c r="D55" i="25" s="1"/>
  <c r="R58" i="25"/>
  <c r="D57" i="25" s="1"/>
  <c r="R60" i="25"/>
  <c r="D59" i="25" s="1"/>
  <c r="R62" i="25"/>
  <c r="R64" i="25"/>
  <c r="D63" i="25" s="1"/>
  <c r="R66" i="25"/>
  <c r="D65" i="25" s="1"/>
  <c r="R68" i="25"/>
  <c r="D67" i="25" s="1"/>
  <c r="R70" i="25"/>
  <c r="D69" i="25" s="1"/>
  <c r="R72" i="25"/>
  <c r="D71" i="25" s="1"/>
  <c r="R74" i="25"/>
  <c r="D73" i="25" s="1"/>
  <c r="R76" i="25"/>
  <c r="D75" i="25" s="1"/>
  <c r="R78" i="25"/>
  <c r="R80" i="25"/>
  <c r="D79" i="25" s="1"/>
  <c r="R82" i="25"/>
  <c r="R84" i="25"/>
  <c r="D83" i="25" s="1"/>
  <c r="R86" i="25"/>
  <c r="R88" i="25"/>
  <c r="D87" i="25" s="1"/>
  <c r="R90" i="25"/>
  <c r="D89" i="25" s="1"/>
  <c r="R92" i="25"/>
  <c r="R94" i="25"/>
  <c r="D93" i="25" s="1"/>
  <c r="R95" i="25"/>
  <c r="D94" i="25" s="1"/>
  <c r="R96" i="25"/>
  <c r="D95" i="25" s="1"/>
  <c r="R97" i="25"/>
  <c r="R98" i="25"/>
  <c r="D97" i="25" s="1"/>
  <c r="R99" i="25"/>
  <c r="R100" i="25"/>
  <c r="D99" i="25" s="1"/>
  <c r="R101" i="25"/>
  <c r="R102" i="25"/>
  <c r="D101" i="25" s="1"/>
  <c r="R103" i="25"/>
  <c r="D102" i="25" s="1"/>
  <c r="R104" i="25"/>
  <c r="D103" i="25" s="1"/>
  <c r="R105" i="25"/>
  <c r="D104" i="25" s="1"/>
  <c r="R106" i="25"/>
  <c r="D105" i="25" s="1"/>
  <c r="R107" i="25"/>
  <c r="D106" i="25" s="1"/>
  <c r="R108" i="25"/>
  <c r="R109" i="25"/>
  <c r="D108" i="25" s="1"/>
  <c r="R110" i="25"/>
  <c r="R111" i="25"/>
  <c r="R112" i="25"/>
  <c r="D111" i="25" s="1"/>
  <c r="R113" i="25"/>
  <c r="D112" i="25" s="1"/>
  <c r="R114" i="25"/>
  <c r="D113" i="25" s="1"/>
  <c r="R115" i="25"/>
  <c r="D114" i="25" s="1"/>
  <c r="R116" i="25"/>
  <c r="D115" i="25" s="1"/>
  <c r="R117" i="25"/>
  <c r="R118" i="25"/>
  <c r="R119" i="25"/>
  <c r="R120" i="25"/>
  <c r="R121" i="25"/>
  <c r="R122" i="25"/>
  <c r="D121" i="25" s="1"/>
  <c r="R123" i="25"/>
  <c r="R124" i="25"/>
  <c r="D123" i="25" s="1"/>
  <c r="R125" i="25"/>
  <c r="D124" i="25" s="1"/>
  <c r="R126" i="25"/>
  <c r="D125" i="25" s="1"/>
  <c r="R127" i="25"/>
  <c r="D126" i="25" s="1"/>
  <c r="R128" i="25"/>
  <c r="D127" i="25" s="1"/>
  <c r="R129" i="25"/>
  <c r="R130" i="25"/>
  <c r="R131" i="25"/>
  <c r="R132" i="25"/>
  <c r="D131" i="25" s="1"/>
  <c r="R133" i="25"/>
  <c r="D132" i="25" s="1"/>
  <c r="R134" i="25"/>
  <c r="R135" i="25"/>
  <c r="D134" i="25" s="1"/>
  <c r="R136" i="25"/>
  <c r="D135" i="25" s="1"/>
  <c r="R137" i="25"/>
  <c r="R138" i="25"/>
  <c r="D137" i="25" s="1"/>
  <c r="R139" i="25"/>
  <c r="D138" i="25" s="1"/>
  <c r="R140" i="25"/>
  <c r="D139" i="25" s="1"/>
  <c r="R141" i="25"/>
  <c r="R142" i="25"/>
  <c r="R143" i="25"/>
  <c r="R144" i="25"/>
  <c r="D143" i="25" s="1"/>
  <c r="R145" i="25"/>
  <c r="D144" i="25" s="1"/>
  <c r="R146" i="25"/>
  <c r="D145" i="25" s="1"/>
  <c r="R147" i="25"/>
  <c r="R148" i="25"/>
  <c r="D147" i="25" s="1"/>
  <c r="R149" i="25"/>
  <c r="R150" i="25"/>
  <c r="D149" i="25" s="1"/>
  <c r="R151" i="25"/>
  <c r="R152" i="25"/>
  <c r="D151" i="25" s="1"/>
  <c r="R153" i="25"/>
  <c r="R154" i="25"/>
  <c r="D153" i="25" s="1"/>
  <c r="R155" i="25"/>
  <c r="R156" i="25"/>
  <c r="R157" i="25"/>
  <c r="R158" i="25"/>
  <c r="D157" i="25" s="1"/>
  <c r="R159" i="25"/>
  <c r="D158" i="25" s="1"/>
  <c r="R15" i="25"/>
  <c r="D14" i="25" s="1"/>
  <c r="R43" i="25"/>
  <c r="D42" i="25" s="1"/>
  <c r="R55" i="25"/>
  <c r="R67" i="25"/>
  <c r="R75" i="25"/>
  <c r="D74" i="25" s="1"/>
  <c r="R83" i="25"/>
  <c r="D82" i="25" s="1"/>
  <c r="R13" i="25"/>
  <c r="D12" i="25" s="1"/>
  <c r="R17" i="25"/>
  <c r="D16" i="25" s="1"/>
  <c r="R21" i="25"/>
  <c r="D20" i="25" s="1"/>
  <c r="R25" i="25"/>
  <c r="D24" i="25" s="1"/>
  <c r="R29" i="25"/>
  <c r="D28" i="25" s="1"/>
  <c r="R33" i="25"/>
  <c r="D32" i="25" s="1"/>
  <c r="R37" i="25"/>
  <c r="D36" i="25" s="1"/>
  <c r="R41" i="25"/>
  <c r="D40" i="25" s="1"/>
  <c r="R45" i="25"/>
  <c r="D44" i="25" s="1"/>
  <c r="R49" i="25"/>
  <c r="D48" i="25" s="1"/>
  <c r="R53" i="25"/>
  <c r="D52" i="25" s="1"/>
  <c r="R57" i="25"/>
  <c r="D56" i="25" s="1"/>
  <c r="R61" i="25"/>
  <c r="D60" i="25" s="1"/>
  <c r="R65" i="25"/>
  <c r="R69" i="25"/>
  <c r="D68" i="25" s="1"/>
  <c r="R73" i="25"/>
  <c r="D72" i="25" s="1"/>
  <c r="R77" i="25"/>
  <c r="R81" i="25"/>
  <c r="D80" i="25" s="1"/>
  <c r="R85" i="25"/>
  <c r="D84" i="25" s="1"/>
  <c r="R89" i="25"/>
  <c r="D88" i="25" s="1"/>
  <c r="R93" i="25"/>
  <c r="R160" i="25"/>
  <c r="D159" i="25" s="1"/>
  <c r="R161" i="25"/>
  <c r="R162" i="25"/>
  <c r="D161" i="25" s="1"/>
  <c r="R163" i="25"/>
  <c r="D162" i="25" s="1"/>
  <c r="R164" i="25"/>
  <c r="D163" i="25" s="1"/>
  <c r="R165" i="25"/>
  <c r="R166" i="25"/>
  <c r="D165" i="25" s="1"/>
  <c r="R167" i="25"/>
  <c r="D166" i="25" s="1"/>
  <c r="R168" i="25"/>
  <c r="D167" i="25" s="1"/>
  <c r="R169" i="25"/>
  <c r="R170" i="25"/>
  <c r="D169" i="25" s="1"/>
  <c r="R171" i="25"/>
  <c r="D170" i="25" s="1"/>
  <c r="R172" i="25"/>
  <c r="D171" i="25" s="1"/>
  <c r="R173" i="25"/>
  <c r="D172" i="25" s="1"/>
  <c r="R174" i="25"/>
  <c r="R175" i="25"/>
  <c r="R176" i="25"/>
  <c r="D175" i="25" s="1"/>
  <c r="R177" i="25"/>
  <c r="R178" i="25"/>
  <c r="D177" i="25" s="1"/>
  <c r="R179" i="25"/>
  <c r="D178" i="25" s="1"/>
  <c r="R180" i="25"/>
  <c r="R181" i="25"/>
  <c r="D180" i="25" s="1"/>
  <c r="R182" i="25"/>
  <c r="R183" i="25"/>
  <c r="R184" i="25"/>
  <c r="D183" i="25" s="1"/>
  <c r="R185" i="25"/>
  <c r="D184" i="25" s="1"/>
  <c r="R186" i="25"/>
  <c r="R187" i="25"/>
  <c r="D186" i="25" s="1"/>
  <c r="R188" i="25"/>
  <c r="D187" i="25" s="1"/>
  <c r="R189" i="25"/>
  <c r="D188" i="25" s="1"/>
  <c r="R190" i="25"/>
  <c r="D189" i="25" s="1"/>
  <c r="R191" i="25"/>
  <c r="R192" i="25"/>
  <c r="D191" i="25" s="1"/>
  <c r="R193" i="25"/>
  <c r="R194" i="25"/>
  <c r="D193" i="25" s="1"/>
  <c r="R195" i="25"/>
  <c r="D194" i="25" s="1"/>
  <c r="R196" i="25"/>
  <c r="D195" i="25" s="1"/>
  <c r="R197" i="25"/>
  <c r="R198" i="25"/>
  <c r="D197" i="25" s="1"/>
  <c r="R199" i="25"/>
  <c r="D198" i="25" s="1"/>
  <c r="R200" i="25"/>
  <c r="S201" i="25"/>
  <c r="R9" i="25"/>
  <c r="D8" i="25" s="1"/>
  <c r="R11" i="25"/>
  <c r="D10" i="25" s="1"/>
  <c r="R19" i="25"/>
  <c r="D18" i="25" s="1"/>
  <c r="R23" i="25"/>
  <c r="D22" i="25" s="1"/>
  <c r="R27" i="25"/>
  <c r="D26" i="25" s="1"/>
  <c r="R31" i="25"/>
  <c r="D30" i="25" s="1"/>
  <c r="R35" i="25"/>
  <c r="D34" i="25" s="1"/>
  <c r="R39" i="25"/>
  <c r="D38" i="25" s="1"/>
  <c r="R47" i="25"/>
  <c r="D46" i="25" s="1"/>
  <c r="R51" i="25"/>
  <c r="D50" i="25" s="1"/>
  <c r="R59" i="25"/>
  <c r="D58" i="25" s="1"/>
  <c r="R63" i="25"/>
  <c r="D62" i="25" s="1"/>
  <c r="R71" i="25"/>
  <c r="D70" i="25" s="1"/>
  <c r="R79" i="25"/>
  <c r="R87" i="25"/>
  <c r="R91" i="25"/>
  <c r="P10" i="25"/>
  <c r="B9" i="25" s="1"/>
  <c r="P14" i="25"/>
  <c r="B13" i="25" s="1"/>
  <c r="P18" i="25"/>
  <c r="B17" i="25" s="1"/>
  <c r="P22" i="25"/>
  <c r="B21" i="25" s="1"/>
  <c r="P26" i="25"/>
  <c r="B25" i="25" s="1"/>
  <c r="P30" i="25"/>
  <c r="B29" i="25" s="1"/>
  <c r="P34" i="25"/>
  <c r="B33" i="25" s="1"/>
  <c r="P38" i="25"/>
  <c r="B37" i="25" s="1"/>
  <c r="P42" i="25"/>
  <c r="B41" i="25" s="1"/>
  <c r="P46" i="25"/>
  <c r="B45" i="25" s="1"/>
  <c r="P50" i="25"/>
  <c r="B49" i="25" s="1"/>
  <c r="P54" i="25"/>
  <c r="B53" i="25" s="1"/>
  <c r="P58" i="25"/>
  <c r="B57" i="25" s="1"/>
  <c r="P62" i="25"/>
  <c r="B61" i="25" s="1"/>
  <c r="P66" i="25"/>
  <c r="B65" i="25" s="1"/>
  <c r="P70" i="25"/>
  <c r="B69" i="25" s="1"/>
  <c r="P74" i="25"/>
  <c r="B73" i="25" s="1"/>
  <c r="P78" i="25"/>
  <c r="B77" i="25" s="1"/>
  <c r="P82" i="25"/>
  <c r="B81" i="25" s="1"/>
  <c r="P86" i="25"/>
  <c r="B85" i="25" s="1"/>
  <c r="P90" i="25"/>
  <c r="B89" i="25" s="1"/>
  <c r="P94" i="25"/>
  <c r="B93" i="25" s="1"/>
  <c r="P98" i="25"/>
  <c r="B97" i="25" s="1"/>
  <c r="P102" i="25"/>
  <c r="B101" i="25" s="1"/>
  <c r="P106" i="25"/>
  <c r="B105" i="25" s="1"/>
  <c r="P110" i="25"/>
  <c r="B109" i="25" s="1"/>
  <c r="P114" i="25"/>
  <c r="B113" i="25" s="1"/>
  <c r="P118" i="25"/>
  <c r="B117" i="25" s="1"/>
  <c r="P122" i="25"/>
  <c r="B121" i="25" s="1"/>
  <c r="P126" i="25"/>
  <c r="B125" i="25" s="1"/>
  <c r="P130" i="25"/>
  <c r="B129" i="25" s="1"/>
  <c r="P134" i="25"/>
  <c r="B133" i="25" s="1"/>
  <c r="P138" i="25"/>
  <c r="B137" i="25" s="1"/>
  <c r="P142" i="25"/>
  <c r="B141" i="25" s="1"/>
  <c r="P146" i="25"/>
  <c r="B145" i="25" s="1"/>
  <c r="P150" i="25"/>
  <c r="B149" i="25" s="1"/>
  <c r="P154" i="25"/>
  <c r="B153" i="25" s="1"/>
  <c r="P158" i="25"/>
  <c r="B157" i="25" s="1"/>
  <c r="P162" i="25"/>
  <c r="B161" i="25" s="1"/>
  <c r="P166" i="25"/>
  <c r="B165" i="25" s="1"/>
  <c r="P170" i="25"/>
  <c r="B169" i="25" s="1"/>
  <c r="P174" i="25"/>
  <c r="B173" i="25" s="1"/>
  <c r="P178" i="25"/>
  <c r="B177" i="25" s="1"/>
  <c r="P182" i="25"/>
  <c r="B181" i="25" s="1"/>
  <c r="P186" i="25"/>
  <c r="B185" i="25" s="1"/>
  <c r="P190" i="25"/>
  <c r="B189" i="25" s="1"/>
  <c r="P194" i="25"/>
  <c r="B193" i="25" s="1"/>
  <c r="P198" i="25"/>
  <c r="B197" i="25" s="1"/>
  <c r="B8" i="25"/>
  <c r="P11" i="25"/>
  <c r="B10" i="25" s="1"/>
  <c r="P15" i="25"/>
  <c r="B14" i="25" s="1"/>
  <c r="P19" i="25"/>
  <c r="B18" i="25" s="1"/>
  <c r="P23" i="25"/>
  <c r="B22" i="25" s="1"/>
  <c r="P27" i="25"/>
  <c r="B26" i="25" s="1"/>
  <c r="P31" i="25"/>
  <c r="B30" i="25" s="1"/>
  <c r="P35" i="25"/>
  <c r="B34" i="25" s="1"/>
  <c r="P39" i="25"/>
  <c r="B38" i="25" s="1"/>
  <c r="P43" i="25"/>
  <c r="B42" i="25" s="1"/>
  <c r="P47" i="25"/>
  <c r="B46" i="25" s="1"/>
  <c r="P51" i="25"/>
  <c r="B50" i="25" s="1"/>
  <c r="P55" i="25"/>
  <c r="B54" i="25" s="1"/>
  <c r="P59" i="25"/>
  <c r="B58" i="25" s="1"/>
  <c r="P63" i="25"/>
  <c r="B62" i="25" s="1"/>
  <c r="P67" i="25"/>
  <c r="B66" i="25" s="1"/>
  <c r="P71" i="25"/>
  <c r="B70" i="25" s="1"/>
  <c r="P75" i="25"/>
  <c r="B74" i="25" s="1"/>
  <c r="P79" i="25"/>
  <c r="B78" i="25" s="1"/>
  <c r="P83" i="25"/>
  <c r="B82" i="25" s="1"/>
  <c r="P87" i="25"/>
  <c r="B86" i="25" s="1"/>
  <c r="P91" i="25"/>
  <c r="B90" i="25" s="1"/>
  <c r="P95" i="25"/>
  <c r="B94" i="25" s="1"/>
  <c r="P99" i="25"/>
  <c r="B98" i="25" s="1"/>
  <c r="P103" i="25"/>
  <c r="B102" i="25" s="1"/>
  <c r="P107" i="25"/>
  <c r="B106" i="25" s="1"/>
  <c r="P111" i="25"/>
  <c r="B110" i="25" s="1"/>
  <c r="P115" i="25"/>
  <c r="B114" i="25" s="1"/>
  <c r="P119" i="25"/>
  <c r="B118" i="25" s="1"/>
  <c r="P123" i="25"/>
  <c r="B122" i="25" s="1"/>
  <c r="P127" i="25"/>
  <c r="B126" i="25" s="1"/>
  <c r="P131" i="25"/>
  <c r="B130" i="25" s="1"/>
  <c r="P135" i="25"/>
  <c r="B134" i="25" s="1"/>
  <c r="P139" i="25"/>
  <c r="B138" i="25" s="1"/>
  <c r="P143" i="25"/>
  <c r="B142" i="25" s="1"/>
  <c r="P147" i="25"/>
  <c r="B146" i="25" s="1"/>
  <c r="P151" i="25"/>
  <c r="B150" i="25" s="1"/>
  <c r="P155" i="25"/>
  <c r="B154" i="25" s="1"/>
  <c r="P159" i="25"/>
  <c r="B158" i="25" s="1"/>
  <c r="P163" i="25"/>
  <c r="B162" i="25" s="1"/>
  <c r="P167" i="25"/>
  <c r="B166" i="25" s="1"/>
  <c r="P171" i="25"/>
  <c r="B170" i="25" s="1"/>
  <c r="P175" i="25"/>
  <c r="B174" i="25" s="1"/>
  <c r="P179" i="25"/>
  <c r="B178" i="25" s="1"/>
  <c r="P183" i="25"/>
  <c r="B182" i="25" s="1"/>
  <c r="P187" i="25"/>
  <c r="B186" i="25" s="1"/>
  <c r="P191" i="25"/>
  <c r="B190" i="25" s="1"/>
  <c r="P195" i="25"/>
  <c r="B194" i="25" s="1"/>
  <c r="P199" i="25"/>
  <c r="B198" i="25" s="1"/>
  <c r="P12" i="25"/>
  <c r="B11" i="25" s="1"/>
  <c r="P16" i="25"/>
  <c r="B15" i="25" s="1"/>
  <c r="P20" i="25"/>
  <c r="B19" i="25" s="1"/>
  <c r="P24" i="25"/>
  <c r="B23" i="25" s="1"/>
  <c r="P28" i="25"/>
  <c r="B27" i="25" s="1"/>
  <c r="P32" i="25"/>
  <c r="B31" i="25" s="1"/>
  <c r="P36" i="25"/>
  <c r="B35" i="25" s="1"/>
  <c r="P40" i="25"/>
  <c r="B39" i="25" s="1"/>
  <c r="P44" i="25"/>
  <c r="B43" i="25" s="1"/>
  <c r="P48" i="25"/>
  <c r="B47" i="25" s="1"/>
  <c r="P52" i="25"/>
  <c r="B51" i="25" s="1"/>
  <c r="P56" i="25"/>
  <c r="B55" i="25" s="1"/>
  <c r="P60" i="25"/>
  <c r="B59" i="25" s="1"/>
  <c r="P64" i="25"/>
  <c r="B63" i="25" s="1"/>
  <c r="P68" i="25"/>
  <c r="B67" i="25" s="1"/>
  <c r="P72" i="25"/>
  <c r="B71" i="25" s="1"/>
  <c r="P76" i="25"/>
  <c r="B75" i="25" s="1"/>
  <c r="P80" i="25"/>
  <c r="B79" i="25" s="1"/>
  <c r="P84" i="25"/>
  <c r="B83" i="25" s="1"/>
  <c r="P92" i="25"/>
  <c r="B91" i="25" s="1"/>
  <c r="P96" i="25"/>
  <c r="B95" i="25" s="1"/>
  <c r="P100" i="25"/>
  <c r="B99" i="25" s="1"/>
  <c r="P104" i="25"/>
  <c r="B103" i="25" s="1"/>
  <c r="P108" i="25"/>
  <c r="B107" i="25" s="1"/>
  <c r="P116" i="25"/>
  <c r="B115" i="25" s="1"/>
  <c r="P124" i="25"/>
  <c r="B123" i="25" s="1"/>
  <c r="P132" i="25"/>
  <c r="B131" i="25" s="1"/>
  <c r="P140" i="25"/>
  <c r="B139" i="25" s="1"/>
  <c r="P148" i="25"/>
  <c r="B147" i="25" s="1"/>
  <c r="P156" i="25"/>
  <c r="B155" i="25" s="1"/>
  <c r="P160" i="25"/>
  <c r="B159" i="25" s="1"/>
  <c r="P172" i="25"/>
  <c r="B171" i="25" s="1"/>
  <c r="P180" i="25"/>
  <c r="B179" i="25" s="1"/>
  <c r="P192" i="25"/>
  <c r="B191" i="25" s="1"/>
  <c r="P196" i="25"/>
  <c r="B195" i="25" s="1"/>
  <c r="P13" i="25"/>
  <c r="B12" i="25" s="1"/>
  <c r="P21" i="25"/>
  <c r="B20" i="25" s="1"/>
  <c r="P29" i="25"/>
  <c r="B28" i="25" s="1"/>
  <c r="P37" i="25"/>
  <c r="B36" i="25" s="1"/>
  <c r="P49" i="25"/>
  <c r="B48" i="25" s="1"/>
  <c r="P53" i="25"/>
  <c r="B52" i="25" s="1"/>
  <c r="P61" i="25"/>
  <c r="B60" i="25" s="1"/>
  <c r="P69" i="25"/>
  <c r="B68" i="25" s="1"/>
  <c r="P81" i="25"/>
  <c r="B80" i="25" s="1"/>
  <c r="P89" i="25"/>
  <c r="B88" i="25" s="1"/>
  <c r="P97" i="25"/>
  <c r="B96" i="25" s="1"/>
  <c r="P105" i="25"/>
  <c r="B104" i="25" s="1"/>
  <c r="P109" i="25"/>
  <c r="B108" i="25" s="1"/>
  <c r="P117" i="25"/>
  <c r="B116" i="25" s="1"/>
  <c r="P125" i="25"/>
  <c r="B124" i="25" s="1"/>
  <c r="P133" i="25"/>
  <c r="B132" i="25" s="1"/>
  <c r="P141" i="25"/>
  <c r="B140" i="25" s="1"/>
  <c r="P145" i="25"/>
  <c r="B144" i="25" s="1"/>
  <c r="P153" i="25"/>
  <c r="B152" i="25" s="1"/>
  <c r="P165" i="25"/>
  <c r="B164" i="25" s="1"/>
  <c r="P173" i="25"/>
  <c r="B172" i="25" s="1"/>
  <c r="P177" i="25"/>
  <c r="B176" i="25" s="1"/>
  <c r="P181" i="25"/>
  <c r="B180" i="25" s="1"/>
  <c r="P88" i="25"/>
  <c r="B87" i="25" s="1"/>
  <c r="P112" i="25"/>
  <c r="B111" i="25" s="1"/>
  <c r="P120" i="25"/>
  <c r="B119" i="25" s="1"/>
  <c r="P128" i="25"/>
  <c r="B127" i="25" s="1"/>
  <c r="P136" i="25"/>
  <c r="B135" i="25" s="1"/>
  <c r="P144" i="25"/>
  <c r="B143" i="25" s="1"/>
  <c r="P152" i="25"/>
  <c r="B151" i="25" s="1"/>
  <c r="P164" i="25"/>
  <c r="B163" i="25" s="1"/>
  <c r="P168" i="25"/>
  <c r="B167" i="25" s="1"/>
  <c r="P176" i="25"/>
  <c r="B175" i="25" s="1"/>
  <c r="P184" i="25"/>
  <c r="B183" i="25" s="1"/>
  <c r="P188" i="25"/>
  <c r="B187" i="25" s="1"/>
  <c r="P200" i="25"/>
  <c r="B199" i="25" s="1"/>
  <c r="P17" i="25"/>
  <c r="B16" i="25" s="1"/>
  <c r="P25" i="25"/>
  <c r="B24" i="25" s="1"/>
  <c r="P33" i="25"/>
  <c r="B32" i="25" s="1"/>
  <c r="P41" i="25"/>
  <c r="B40" i="25" s="1"/>
  <c r="P45" i="25"/>
  <c r="B44" i="25" s="1"/>
  <c r="P57" i="25"/>
  <c r="B56" i="25" s="1"/>
  <c r="P65" i="25"/>
  <c r="B64" i="25" s="1"/>
  <c r="P73" i="25"/>
  <c r="B72" i="25" s="1"/>
  <c r="P77" i="25"/>
  <c r="B76" i="25" s="1"/>
  <c r="P85" i="25"/>
  <c r="B84" i="25" s="1"/>
  <c r="P93" i="25"/>
  <c r="B92" i="25" s="1"/>
  <c r="P101" i="25"/>
  <c r="B100" i="25" s="1"/>
  <c r="P113" i="25"/>
  <c r="B112" i="25" s="1"/>
  <c r="P121" i="25"/>
  <c r="B120" i="25" s="1"/>
  <c r="P129" i="25"/>
  <c r="B128" i="25" s="1"/>
  <c r="P137" i="25"/>
  <c r="B136" i="25" s="1"/>
  <c r="P149" i="25"/>
  <c r="B148" i="25" s="1"/>
  <c r="P157" i="25"/>
  <c r="B156" i="25" s="1"/>
  <c r="P161" i="25"/>
  <c r="B160" i="25" s="1"/>
  <c r="P169" i="25"/>
  <c r="B168" i="25" s="1"/>
  <c r="P185" i="25"/>
  <c r="B184" i="25" s="1"/>
  <c r="Q201" i="25"/>
  <c r="P189" i="25"/>
  <c r="B188" i="25" s="1"/>
  <c r="P193" i="25"/>
  <c r="B192" i="25" s="1"/>
  <c r="P197" i="25"/>
  <c r="B196" i="25" s="1"/>
  <c r="T193" i="31"/>
  <c r="U193" i="31" s="1"/>
  <c r="A195" i="30"/>
  <c r="A201" i="32" s="1"/>
  <c r="T118" i="31"/>
  <c r="U118" i="31" s="1"/>
  <c r="A120" i="30"/>
  <c r="A126" i="32" s="1"/>
  <c r="T166" i="31"/>
  <c r="U166" i="31" s="1"/>
  <c r="A168" i="30"/>
  <c r="A174" i="32" s="1"/>
  <c r="T55" i="31"/>
  <c r="U55" i="31" s="1"/>
  <c r="A57" i="30"/>
  <c r="A63" i="32" s="1"/>
  <c r="T87" i="31"/>
  <c r="U87" i="31" s="1"/>
  <c r="A89" i="30"/>
  <c r="A95" i="32" s="1"/>
  <c r="A107" i="30"/>
  <c r="A113" i="32" s="1"/>
  <c r="T127" i="31"/>
  <c r="U127" i="31" s="1"/>
  <c r="A129" i="30"/>
  <c r="A135" i="32" s="1"/>
  <c r="T191" i="31"/>
  <c r="U191" i="31" s="1"/>
  <c r="A193" i="30"/>
  <c r="A199" i="32" s="1"/>
  <c r="T132" i="31"/>
  <c r="U132" i="31" s="1"/>
  <c r="A134" i="30"/>
  <c r="A140" i="32" s="1"/>
  <c r="T192" i="31"/>
  <c r="U192" i="31" s="1"/>
  <c r="A194" i="30"/>
  <c r="A200" i="32" s="1"/>
  <c r="T101" i="31"/>
  <c r="U101" i="31" s="1"/>
  <c r="A103" i="30"/>
  <c r="A109" i="32" s="1"/>
  <c r="T165" i="31"/>
  <c r="U165" i="31" s="1"/>
  <c r="A167" i="30"/>
  <c r="A173" i="32" s="1"/>
  <c r="T50" i="31"/>
  <c r="U50" i="31" s="1"/>
  <c r="A52" i="30"/>
  <c r="A58" i="32" s="1"/>
  <c r="A45" i="30"/>
  <c r="A51" i="32" s="1"/>
  <c r="A22" i="30"/>
  <c r="A28" i="32" s="1"/>
  <c r="A38" i="30"/>
  <c r="A44" i="32" s="1"/>
  <c r="A37" i="30"/>
  <c r="A43" i="32" s="1"/>
  <c r="A92" i="30"/>
  <c r="A98" i="32" s="1"/>
  <c r="A108" i="30"/>
  <c r="A114" i="32" s="1"/>
  <c r="T122" i="31"/>
  <c r="U122" i="31" s="1"/>
  <c r="A124" i="30"/>
  <c r="A130" i="32" s="1"/>
  <c r="T138" i="31"/>
  <c r="U138" i="31" s="1"/>
  <c r="A140" i="30"/>
  <c r="A146" i="32" s="1"/>
  <c r="T170" i="31"/>
  <c r="U170" i="31" s="1"/>
  <c r="A172" i="30"/>
  <c r="A178" i="32" s="1"/>
  <c r="T59" i="31"/>
  <c r="U59" i="31" s="1"/>
  <c r="A61" i="30"/>
  <c r="A67" i="32" s="1"/>
  <c r="T75" i="31"/>
  <c r="U75" i="31" s="1"/>
  <c r="A77" i="30"/>
  <c r="A83" i="32" s="1"/>
  <c r="T92" i="31"/>
  <c r="U92" i="31" s="1"/>
  <c r="A94" i="30"/>
  <c r="A100" i="32" s="1"/>
  <c r="T120" i="31"/>
  <c r="U120" i="31" s="1"/>
  <c r="A122" i="30"/>
  <c r="A128" i="32" s="1"/>
  <c r="A158" i="30"/>
  <c r="A164" i="32" s="1"/>
  <c r="T188" i="31"/>
  <c r="U188" i="31" s="1"/>
  <c r="A190" i="30"/>
  <c r="A196" i="32" s="1"/>
  <c r="T81" i="31"/>
  <c r="U81" i="31" s="1"/>
  <c r="A83" i="30"/>
  <c r="A89" i="32" s="1"/>
  <c r="T113" i="31"/>
  <c r="U113" i="31" s="1"/>
  <c r="A115" i="30"/>
  <c r="A121" i="32" s="1"/>
  <c r="T145" i="31"/>
  <c r="U145" i="31" s="1"/>
  <c r="A147" i="30"/>
  <c r="A153" i="32" s="1"/>
  <c r="T177" i="31"/>
  <c r="U177" i="31" s="1"/>
  <c r="A179" i="30"/>
  <c r="A185" i="32" s="1"/>
  <c r="T74" i="31"/>
  <c r="U74" i="31" s="1"/>
  <c r="A76" i="30"/>
  <c r="A82" i="32" s="1"/>
  <c r="T99" i="31"/>
  <c r="U99" i="31" s="1"/>
  <c r="A101" i="30"/>
  <c r="A107" i="32" s="1"/>
  <c r="T115" i="31"/>
  <c r="U115" i="31" s="1"/>
  <c r="A117" i="30"/>
  <c r="A123" i="32" s="1"/>
  <c r="T131" i="31"/>
  <c r="U131" i="31" s="1"/>
  <c r="A133" i="30"/>
  <c r="A139" i="32" s="1"/>
  <c r="T147" i="31"/>
  <c r="U147" i="31" s="1"/>
  <c r="A149" i="30"/>
  <c r="A155" i="32" s="1"/>
  <c r="T163" i="31"/>
  <c r="U163" i="31" s="1"/>
  <c r="A165" i="30"/>
  <c r="A171" i="32" s="1"/>
  <c r="T179" i="31"/>
  <c r="U179" i="31" s="1"/>
  <c r="A181" i="30"/>
  <c r="A187" i="32" s="1"/>
  <c r="T52" i="31"/>
  <c r="U52" i="31" s="1"/>
  <c r="A54" i="30"/>
  <c r="A60" i="32" s="1"/>
  <c r="T68" i="31"/>
  <c r="U68" i="31" s="1"/>
  <c r="A70" i="30"/>
  <c r="A76" i="32" s="1"/>
  <c r="T84" i="31"/>
  <c r="U84" i="31" s="1"/>
  <c r="A86" i="30"/>
  <c r="A92" i="32" s="1"/>
  <c r="T108" i="31"/>
  <c r="U108" i="31" s="1"/>
  <c r="A110" i="30"/>
  <c r="A116" i="32" s="1"/>
  <c r="T140" i="31"/>
  <c r="U140" i="31" s="1"/>
  <c r="A142" i="30"/>
  <c r="A148" i="32" s="1"/>
  <c r="T168" i="31"/>
  <c r="U168" i="31" s="1"/>
  <c r="A170" i="30"/>
  <c r="A176" i="32" s="1"/>
  <c r="T49" i="31"/>
  <c r="U49" i="31" s="1"/>
  <c r="A51" i="30"/>
  <c r="A57" i="32" s="1"/>
  <c r="T77" i="31"/>
  <c r="U77" i="31" s="1"/>
  <c r="A79" i="30"/>
  <c r="A85" i="32" s="1"/>
  <c r="T109" i="31"/>
  <c r="U109" i="31" s="1"/>
  <c r="A111" i="30"/>
  <c r="A117" i="32" s="1"/>
  <c r="T141" i="31"/>
  <c r="U141" i="31" s="1"/>
  <c r="A143" i="30"/>
  <c r="A149" i="32" s="1"/>
  <c r="T173" i="31"/>
  <c r="U173" i="31" s="1"/>
  <c r="A175" i="30"/>
  <c r="A181" i="32" s="1"/>
  <c r="A56" i="30"/>
  <c r="A62" i="32" s="1"/>
  <c r="T86" i="31"/>
  <c r="U86" i="31" s="1"/>
  <c r="A88" i="30"/>
  <c r="A94" i="32" s="1"/>
  <c r="A25" i="30"/>
  <c r="A31" i="32" s="1"/>
  <c r="A27" i="30"/>
  <c r="A33" i="32" s="1"/>
  <c r="A26" i="30"/>
  <c r="A32" i="32" s="1"/>
  <c r="A42" i="30"/>
  <c r="A48" i="32" s="1"/>
  <c r="A36" i="30"/>
  <c r="A42" i="32" s="1"/>
  <c r="A44" i="30"/>
  <c r="A50" i="32" s="1"/>
  <c r="T98" i="31"/>
  <c r="U98" i="31" s="1"/>
  <c r="A100" i="30"/>
  <c r="A106" i="32" s="1"/>
  <c r="T114" i="31"/>
  <c r="U114" i="31" s="1"/>
  <c r="A116" i="30"/>
  <c r="A122" i="32" s="1"/>
  <c r="T130" i="31"/>
  <c r="U130" i="31" s="1"/>
  <c r="A132" i="30"/>
  <c r="A138" i="32" s="1"/>
  <c r="T146" i="31"/>
  <c r="U146" i="31" s="1"/>
  <c r="A148" i="30"/>
  <c r="A154" i="32" s="1"/>
  <c r="T162" i="31"/>
  <c r="U162" i="31" s="1"/>
  <c r="A164" i="30"/>
  <c r="A170" i="32" s="1"/>
  <c r="T178" i="31"/>
  <c r="U178" i="31" s="1"/>
  <c r="A180" i="30"/>
  <c r="A186" i="32" s="1"/>
  <c r="T51" i="31"/>
  <c r="U51" i="31" s="1"/>
  <c r="A53" i="30"/>
  <c r="A59" i="32" s="1"/>
  <c r="T67" i="31"/>
  <c r="U67" i="31" s="1"/>
  <c r="A69" i="30"/>
  <c r="A75" i="32" s="1"/>
  <c r="T83" i="31"/>
  <c r="U83" i="31" s="1"/>
  <c r="A85" i="30"/>
  <c r="A91" i="32" s="1"/>
  <c r="T104" i="31"/>
  <c r="U104" i="31" s="1"/>
  <c r="A106" i="30"/>
  <c r="A112" i="32" s="1"/>
  <c r="T136" i="31"/>
  <c r="U136" i="31" s="1"/>
  <c r="A138" i="30"/>
  <c r="A144" i="32" s="1"/>
  <c r="T172" i="31"/>
  <c r="U172" i="31" s="1"/>
  <c r="A174" i="30"/>
  <c r="A180" i="32" s="1"/>
  <c r="T65" i="31"/>
  <c r="U65" i="31" s="1"/>
  <c r="A67" i="30"/>
  <c r="A73" i="32" s="1"/>
  <c r="T97" i="31"/>
  <c r="U97" i="31" s="1"/>
  <c r="A99" i="30"/>
  <c r="A105" i="32" s="1"/>
  <c r="T129" i="31"/>
  <c r="U129" i="31" s="1"/>
  <c r="A131" i="30"/>
  <c r="A137" i="32" s="1"/>
  <c r="T161" i="31"/>
  <c r="U161" i="31" s="1"/>
  <c r="A163" i="30"/>
  <c r="A169" i="32" s="1"/>
  <c r="T58" i="31"/>
  <c r="U58" i="31" s="1"/>
  <c r="A60" i="30"/>
  <c r="A66" i="32" s="1"/>
  <c r="T91" i="31"/>
  <c r="U91" i="31" s="1"/>
  <c r="A93" i="30"/>
  <c r="A99" i="32" s="1"/>
  <c r="T107" i="31"/>
  <c r="U107" i="31" s="1"/>
  <c r="A109" i="30"/>
  <c r="A115" i="32" s="1"/>
  <c r="T123" i="31"/>
  <c r="U123" i="31" s="1"/>
  <c r="A125" i="30"/>
  <c r="A131" i="32" s="1"/>
  <c r="T139" i="31"/>
  <c r="U139" i="31" s="1"/>
  <c r="A141" i="30"/>
  <c r="A147" i="32" s="1"/>
  <c r="T155" i="31"/>
  <c r="U155" i="31" s="1"/>
  <c r="A157" i="30"/>
  <c r="A163" i="32" s="1"/>
  <c r="T171" i="31"/>
  <c r="U171" i="31" s="1"/>
  <c r="A173" i="30"/>
  <c r="A179" i="32" s="1"/>
  <c r="T187" i="31"/>
  <c r="U187" i="31" s="1"/>
  <c r="A189" i="30"/>
  <c r="A195" i="32" s="1"/>
  <c r="T60" i="31"/>
  <c r="U60" i="31" s="1"/>
  <c r="A62" i="30"/>
  <c r="A68" i="32" s="1"/>
  <c r="T76" i="31"/>
  <c r="U76" i="31" s="1"/>
  <c r="A78" i="30"/>
  <c r="A84" i="32" s="1"/>
  <c r="T88" i="31"/>
  <c r="U88" i="31" s="1"/>
  <c r="A90" i="30"/>
  <c r="A96" i="32" s="1"/>
  <c r="T124" i="31"/>
  <c r="U124" i="31" s="1"/>
  <c r="A126" i="30"/>
  <c r="A132" i="32" s="1"/>
  <c r="T152" i="31"/>
  <c r="U152" i="31" s="1"/>
  <c r="A154" i="30"/>
  <c r="A160" i="32" s="1"/>
  <c r="T184" i="31"/>
  <c r="U184" i="31" s="1"/>
  <c r="A186" i="30"/>
  <c r="A192" i="32" s="1"/>
  <c r="T61" i="31"/>
  <c r="U61" i="31" s="1"/>
  <c r="A63" i="30"/>
  <c r="A69" i="32" s="1"/>
  <c r="T93" i="31"/>
  <c r="U93" i="31" s="1"/>
  <c r="A95" i="30"/>
  <c r="A101" i="32" s="1"/>
  <c r="T125" i="31"/>
  <c r="U125" i="31" s="1"/>
  <c r="A127" i="30"/>
  <c r="A133" i="32" s="1"/>
  <c r="T157" i="31"/>
  <c r="U157" i="31" s="1"/>
  <c r="A159" i="30"/>
  <c r="A165" i="32" s="1"/>
  <c r="T189" i="31"/>
  <c r="U189" i="31" s="1"/>
  <c r="A191" i="30"/>
  <c r="A197" i="32" s="1"/>
  <c r="T70" i="31"/>
  <c r="U70" i="31" s="1"/>
  <c r="A72" i="30"/>
  <c r="A78" i="32" s="1"/>
  <c r="A17" i="30"/>
  <c r="A23" i="32" s="1"/>
  <c r="A41" i="30"/>
  <c r="A47" i="32" s="1"/>
  <c r="A31" i="30"/>
  <c r="A37" i="32" s="1"/>
  <c r="A18" i="30"/>
  <c r="A24" i="32" s="1"/>
  <c r="A34" i="30"/>
  <c r="A40" i="32" s="1"/>
  <c r="A50" i="30"/>
  <c r="A56" i="32" s="1"/>
  <c r="A49" i="30"/>
  <c r="A55" i="32" s="1"/>
  <c r="A24" i="30"/>
  <c r="A30" i="32" s="1"/>
  <c r="A33" i="30"/>
  <c r="A39" i="32" s="1"/>
  <c r="T102" i="31"/>
  <c r="U102" i="31" s="1"/>
  <c r="A104" i="30"/>
  <c r="A110" i="32" s="1"/>
  <c r="T134" i="31"/>
  <c r="U134" i="31" s="1"/>
  <c r="A136" i="30"/>
  <c r="A142" i="32" s="1"/>
  <c r="T150" i="31"/>
  <c r="U150" i="31" s="1"/>
  <c r="A152" i="30"/>
  <c r="A158" i="32" s="1"/>
  <c r="T182" i="31"/>
  <c r="U182" i="31" s="1"/>
  <c r="A184" i="30"/>
  <c r="A190" i="32" s="1"/>
  <c r="T71" i="31"/>
  <c r="U71" i="31" s="1"/>
  <c r="A73" i="30"/>
  <c r="A79" i="32" s="1"/>
  <c r="T112" i="31"/>
  <c r="U112" i="31" s="1"/>
  <c r="A114" i="30"/>
  <c r="A120" i="32" s="1"/>
  <c r="T148" i="31"/>
  <c r="U148" i="31" s="1"/>
  <c r="A150" i="30"/>
  <c r="A156" i="32" s="1"/>
  <c r="T73" i="31"/>
  <c r="U73" i="31" s="1"/>
  <c r="T137" i="31"/>
  <c r="U137" i="31" s="1"/>
  <c r="A139" i="30"/>
  <c r="A145" i="32" s="1"/>
  <c r="T66" i="31"/>
  <c r="U66" i="31" s="1"/>
  <c r="A68" i="30"/>
  <c r="A74" i="32" s="1"/>
  <c r="T111" i="31"/>
  <c r="U111" i="31" s="1"/>
  <c r="T143" i="31"/>
  <c r="U143" i="31" s="1"/>
  <c r="A145" i="30"/>
  <c r="A151" i="32" s="1"/>
  <c r="T175" i="31"/>
  <c r="U175" i="31" s="1"/>
  <c r="T64" i="31"/>
  <c r="U64" i="31" s="1"/>
  <c r="A66" i="30"/>
  <c r="A72" i="32" s="1"/>
  <c r="T100" i="31"/>
  <c r="U100" i="31" s="1"/>
  <c r="T160" i="31"/>
  <c r="U160" i="31" s="1"/>
  <c r="A162" i="30"/>
  <c r="A168" i="32" s="1"/>
  <c r="T69" i="31"/>
  <c r="U69" i="31" s="1"/>
  <c r="A71" i="30"/>
  <c r="A77" i="32" s="1"/>
  <c r="T133" i="31"/>
  <c r="U133" i="31" s="1"/>
  <c r="A135" i="30"/>
  <c r="A141" i="32" s="1"/>
  <c r="T78" i="31"/>
  <c r="U78" i="31" s="1"/>
  <c r="A80" i="30"/>
  <c r="A86" i="32" s="1"/>
  <c r="A21" i="30"/>
  <c r="A27" i="32" s="1"/>
  <c r="A28" i="30"/>
  <c r="A34" i="32" s="1"/>
  <c r="A32" i="30"/>
  <c r="A38" i="32" s="1"/>
  <c r="T110" i="31"/>
  <c r="U110" i="31" s="1"/>
  <c r="A112" i="30"/>
  <c r="A118" i="32" s="1"/>
  <c r="A128" i="30"/>
  <c r="A134" i="32" s="1"/>
  <c r="T142" i="31"/>
  <c r="U142" i="31" s="1"/>
  <c r="A144" i="30"/>
  <c r="A150" i="32" s="1"/>
  <c r="T158" i="31"/>
  <c r="U158" i="31" s="1"/>
  <c r="A160" i="30"/>
  <c r="A166" i="32" s="1"/>
  <c r="T174" i="31"/>
  <c r="U174" i="31" s="1"/>
  <c r="A176" i="30"/>
  <c r="A182" i="32" s="1"/>
  <c r="A192" i="30"/>
  <c r="A198" i="32" s="1"/>
  <c r="A65" i="30"/>
  <c r="A71" i="32" s="1"/>
  <c r="T79" i="31"/>
  <c r="U79" i="31" s="1"/>
  <c r="T96" i="31"/>
  <c r="U96" i="31" s="1"/>
  <c r="A98" i="30"/>
  <c r="A104" i="32" s="1"/>
  <c r="T128" i="31"/>
  <c r="U128" i="31" s="1"/>
  <c r="A130" i="30"/>
  <c r="A136" i="32" s="1"/>
  <c r="T164" i="31"/>
  <c r="U164" i="31" s="1"/>
  <c r="A166" i="30"/>
  <c r="A172" i="32" s="1"/>
  <c r="T57" i="31"/>
  <c r="U57" i="31" s="1"/>
  <c r="A59" i="30"/>
  <c r="A65" i="32" s="1"/>
  <c r="T89" i="31"/>
  <c r="U89" i="31" s="1"/>
  <c r="A91" i="30"/>
  <c r="A97" i="32" s="1"/>
  <c r="T121" i="31"/>
  <c r="U121" i="31" s="1"/>
  <c r="T153" i="31"/>
  <c r="U153" i="31" s="1"/>
  <c r="T185" i="31"/>
  <c r="U185" i="31" s="1"/>
  <c r="A187" i="30"/>
  <c r="A193" i="32" s="1"/>
  <c r="T82" i="31"/>
  <c r="U82" i="31" s="1"/>
  <c r="A84" i="30"/>
  <c r="A90" i="32" s="1"/>
  <c r="T103" i="31"/>
  <c r="U103" i="31" s="1"/>
  <c r="A105" i="30"/>
  <c r="A111" i="32" s="1"/>
  <c r="T119" i="31"/>
  <c r="U119" i="31" s="1"/>
  <c r="A121" i="30"/>
  <c r="A127" i="32" s="1"/>
  <c r="T135" i="31"/>
  <c r="U135" i="31" s="1"/>
  <c r="A137" i="30"/>
  <c r="A143" i="32" s="1"/>
  <c r="T151" i="31"/>
  <c r="U151" i="31" s="1"/>
  <c r="A153" i="30"/>
  <c r="A159" i="32" s="1"/>
  <c r="T167" i="31"/>
  <c r="U167" i="31" s="1"/>
  <c r="A169" i="30"/>
  <c r="A175" i="32" s="1"/>
  <c r="T183" i="31"/>
  <c r="U183" i="31" s="1"/>
  <c r="A185" i="30"/>
  <c r="A191" i="32" s="1"/>
  <c r="T56" i="31"/>
  <c r="U56" i="31" s="1"/>
  <c r="A58" i="30"/>
  <c r="A64" i="32" s="1"/>
  <c r="T72" i="31"/>
  <c r="U72" i="31" s="1"/>
  <c r="A74" i="30"/>
  <c r="A80" i="32" s="1"/>
  <c r="A5" i="30"/>
  <c r="A11" i="32" s="1"/>
  <c r="T144" i="31"/>
  <c r="U144" i="31" s="1"/>
  <c r="A146" i="30"/>
  <c r="A152" i="32" s="1"/>
  <c r="T176" i="31"/>
  <c r="U176" i="31" s="1"/>
  <c r="A178" i="30"/>
  <c r="A184" i="32" s="1"/>
  <c r="T53" i="31"/>
  <c r="U53" i="31" s="1"/>
  <c r="A55" i="30"/>
  <c r="A61" i="32" s="1"/>
  <c r="T85" i="31"/>
  <c r="U85" i="31" s="1"/>
  <c r="A87" i="30"/>
  <c r="A93" i="32" s="1"/>
  <c r="T117" i="31"/>
  <c r="U117" i="31" s="1"/>
  <c r="A119" i="30"/>
  <c r="A125" i="32" s="1"/>
  <c r="T181" i="31"/>
  <c r="U181" i="31" s="1"/>
  <c r="T62" i="31"/>
  <c r="U62" i="31" s="1"/>
  <c r="A64" i="30"/>
  <c r="A70" i="32" s="1"/>
  <c r="A29" i="30"/>
  <c r="A35" i="32" s="1"/>
  <c r="A19" i="30"/>
  <c r="A25" i="32" s="1"/>
  <c r="A30" i="30"/>
  <c r="A36" i="32" s="1"/>
  <c r="A46" i="30"/>
  <c r="A52" i="32" s="1"/>
  <c r="A20" i="30"/>
  <c r="A26" i="32" s="1"/>
  <c r="A40" i="30"/>
  <c r="A46" i="32" s="1"/>
  <c r="A48" i="30"/>
  <c r="A54" i="32" s="1"/>
  <c r="A39" i="30"/>
  <c r="A45" i="32" s="1"/>
  <c r="C10" i="25"/>
  <c r="C26" i="25"/>
  <c r="C42" i="25"/>
  <c r="C58" i="25"/>
  <c r="C74" i="25"/>
  <c r="C90" i="25"/>
  <c r="C106" i="25"/>
  <c r="C122" i="25"/>
  <c r="C138" i="25"/>
  <c r="C154" i="25"/>
  <c r="C170" i="25"/>
  <c r="C186" i="25"/>
  <c r="C9" i="25"/>
  <c r="C25" i="25"/>
  <c r="C41" i="25"/>
  <c r="C57" i="25"/>
  <c r="C73" i="25"/>
  <c r="C89" i="25"/>
  <c r="C105" i="25"/>
  <c r="C121" i="25"/>
  <c r="C137" i="25"/>
  <c r="C12" i="25"/>
  <c r="C44" i="25"/>
  <c r="C76" i="25"/>
  <c r="C108" i="25"/>
  <c r="C140" i="25"/>
  <c r="C163" i="25"/>
  <c r="C189" i="25"/>
  <c r="C19" i="25"/>
  <c r="C51" i="25"/>
  <c r="C83" i="25"/>
  <c r="C115" i="25"/>
  <c r="C147" i="25"/>
  <c r="C169" i="25"/>
  <c r="C188" i="25"/>
  <c r="C24" i="25"/>
  <c r="C56" i="25"/>
  <c r="C88" i="25"/>
  <c r="C120" i="25"/>
  <c r="C152" i="25"/>
  <c r="C171" i="25"/>
  <c r="C197" i="25"/>
  <c r="C39" i="25"/>
  <c r="C71" i="25"/>
  <c r="C103" i="25"/>
  <c r="C135" i="25"/>
  <c r="C164" i="25"/>
  <c r="C183" i="25"/>
  <c r="C50" i="25"/>
  <c r="C82" i="25"/>
  <c r="C98" i="25"/>
  <c r="C114" i="25"/>
  <c r="C146" i="25"/>
  <c r="C162" i="25"/>
  <c r="C194" i="25"/>
  <c r="C33" i="25"/>
  <c r="C49" i="25"/>
  <c r="C81" i="25"/>
  <c r="C113" i="25"/>
  <c r="C145" i="25"/>
  <c r="C28" i="25"/>
  <c r="C92" i="25"/>
  <c r="C157" i="25"/>
  <c r="C195" i="25"/>
  <c r="C67" i="25"/>
  <c r="C131" i="25"/>
  <c r="C175" i="25"/>
  <c r="C40" i="25"/>
  <c r="C104" i="25"/>
  <c r="C165" i="25"/>
  <c r="C23" i="25"/>
  <c r="C87" i="25"/>
  <c r="C151" i="25"/>
  <c r="C196" i="25"/>
  <c r="C22" i="25"/>
  <c r="C38" i="25"/>
  <c r="C54" i="25"/>
  <c r="C70" i="25"/>
  <c r="C86" i="25"/>
  <c r="C102" i="25"/>
  <c r="C118" i="25"/>
  <c r="C150" i="25"/>
  <c r="C166" i="25"/>
  <c r="C198" i="25"/>
  <c r="C53" i="25"/>
  <c r="C14" i="25"/>
  <c r="C30" i="25"/>
  <c r="C46" i="25"/>
  <c r="C62" i="25"/>
  <c r="C78" i="25"/>
  <c r="C94" i="25"/>
  <c r="C110" i="25"/>
  <c r="C126" i="25"/>
  <c r="C142" i="25"/>
  <c r="C158" i="25"/>
  <c r="C174" i="25"/>
  <c r="C190" i="25"/>
  <c r="C13" i="25"/>
  <c r="C29" i="25"/>
  <c r="C45" i="25"/>
  <c r="C61" i="25"/>
  <c r="C77" i="25"/>
  <c r="C93" i="25"/>
  <c r="C109" i="25"/>
  <c r="C125" i="25"/>
  <c r="C141" i="25"/>
  <c r="C20" i="25"/>
  <c r="C52" i="25"/>
  <c r="C84" i="25"/>
  <c r="C116" i="25"/>
  <c r="C148" i="25"/>
  <c r="C173" i="25"/>
  <c r="C192" i="25"/>
  <c r="C27" i="25"/>
  <c r="C59" i="25"/>
  <c r="C91" i="25"/>
  <c r="C123" i="25"/>
  <c r="C153" i="25"/>
  <c r="C172" i="25"/>
  <c r="C191" i="25"/>
  <c r="C32" i="25"/>
  <c r="C64" i="25"/>
  <c r="C96" i="25"/>
  <c r="C128" i="25"/>
  <c r="C155" i="25"/>
  <c r="C181" i="25"/>
  <c r="C15" i="25"/>
  <c r="C47" i="25"/>
  <c r="C79" i="25"/>
  <c r="C111" i="25"/>
  <c r="C143" i="25"/>
  <c r="C167" i="25"/>
  <c r="C193" i="25"/>
  <c r="C18" i="25"/>
  <c r="C34" i="25"/>
  <c r="C66" i="25"/>
  <c r="C130" i="25"/>
  <c r="C178" i="25"/>
  <c r="C17" i="25"/>
  <c r="C65" i="25"/>
  <c r="C97" i="25"/>
  <c r="C129" i="25"/>
  <c r="C60" i="25"/>
  <c r="C124" i="25"/>
  <c r="C176" i="25"/>
  <c r="C35" i="25"/>
  <c r="C99" i="25"/>
  <c r="C156" i="25"/>
  <c r="C8" i="25"/>
  <c r="C72" i="25"/>
  <c r="C136" i="25"/>
  <c r="C184" i="25"/>
  <c r="C55" i="25"/>
  <c r="C119" i="25"/>
  <c r="C177" i="25"/>
  <c r="C134" i="25"/>
  <c r="C182" i="25"/>
  <c r="C21" i="25"/>
  <c r="C37" i="25"/>
  <c r="C69" i="25"/>
  <c r="C85" i="25"/>
  <c r="C101" i="25"/>
  <c r="C36" i="25"/>
  <c r="C160" i="25"/>
  <c r="C75" i="25"/>
  <c r="C185" i="25"/>
  <c r="C112" i="25"/>
  <c r="C31" i="25"/>
  <c r="C161" i="25"/>
  <c r="C117" i="25"/>
  <c r="C68" i="25"/>
  <c r="C179" i="25"/>
  <c r="C107" i="25"/>
  <c r="C16" i="25"/>
  <c r="C144" i="25"/>
  <c r="C63" i="25"/>
  <c r="C180" i="25"/>
  <c r="C133" i="25"/>
  <c r="C100" i="25"/>
  <c r="C11" i="25"/>
  <c r="C139" i="25"/>
  <c r="C48" i="25"/>
  <c r="C168" i="25"/>
  <c r="C95" i="25"/>
  <c r="C199" i="25"/>
  <c r="C149" i="25"/>
  <c r="C132" i="25"/>
  <c r="C43" i="25"/>
  <c r="C159" i="25"/>
  <c r="C80" i="25"/>
  <c r="C187" i="25"/>
  <c r="C127" i="25"/>
  <c r="A251" i="9"/>
  <c r="A252" i="9"/>
  <c r="A250" i="9"/>
  <c r="T149" i="31" l="1"/>
  <c r="U149" i="31" s="1"/>
  <c r="T186" i="31"/>
  <c r="U186" i="31" s="1"/>
  <c r="T154" i="31"/>
  <c r="U154" i="31" s="1"/>
  <c r="T80" i="31"/>
  <c r="U80" i="31" s="1"/>
  <c r="T159" i="31"/>
  <c r="U159" i="31" s="1"/>
  <c r="T95" i="31"/>
  <c r="U95" i="31" s="1"/>
  <c r="T116" i="31"/>
  <c r="U116" i="31" s="1"/>
  <c r="T94" i="31"/>
  <c r="U94" i="31" s="1"/>
  <c r="T169" i="31"/>
  <c r="U169" i="31" s="1"/>
  <c r="T180" i="31"/>
  <c r="U180" i="31" s="1"/>
  <c r="O111" i="25"/>
  <c r="G110" i="25" s="1"/>
  <c r="B110" i="26" s="1"/>
  <c r="O175" i="25"/>
  <c r="G174" i="25" s="1"/>
  <c r="B174" i="26" s="1"/>
  <c r="O200" i="25"/>
  <c r="G199" i="25" s="1"/>
  <c r="B199" i="26" s="1"/>
  <c r="C199" i="26" s="1"/>
  <c r="O123" i="25"/>
  <c r="G122" i="25" s="1"/>
  <c r="B122" i="26" s="1"/>
  <c r="O197" i="25"/>
  <c r="G196" i="25" s="1"/>
  <c r="B196" i="26" s="1"/>
  <c r="O117" i="25"/>
  <c r="G116" i="25" s="1"/>
  <c r="B116" i="26" s="1"/>
  <c r="B195" i="30"/>
  <c r="B201" i="32" s="1"/>
  <c r="G201" i="32" s="1"/>
  <c r="O142" i="25"/>
  <c r="O78" i="25"/>
  <c r="B185" i="30"/>
  <c r="B191" i="32" s="1"/>
  <c r="G191" i="32" s="1"/>
  <c r="B153" i="30"/>
  <c r="B159" i="32" s="1"/>
  <c r="G159" i="32" s="1"/>
  <c r="B121" i="30"/>
  <c r="B127" i="32" s="1"/>
  <c r="G127" i="32" s="1"/>
  <c r="B84" i="30"/>
  <c r="B90" i="32" s="1"/>
  <c r="G90" i="32" s="1"/>
  <c r="B155" i="30"/>
  <c r="B161" i="32" s="1"/>
  <c r="G161" i="32" s="1"/>
  <c r="B91" i="30"/>
  <c r="B97" i="32" s="1"/>
  <c r="G97" i="32" s="1"/>
  <c r="B166" i="30"/>
  <c r="B172" i="32" s="1"/>
  <c r="G172" i="32" s="1"/>
  <c r="B98" i="30"/>
  <c r="B104" i="32" s="1"/>
  <c r="G104" i="32" s="1"/>
  <c r="B65" i="30"/>
  <c r="B71" i="32" s="1"/>
  <c r="G71" i="32" s="1"/>
  <c r="B176" i="30"/>
  <c r="B182" i="32" s="1"/>
  <c r="G182" i="32" s="1"/>
  <c r="B144" i="30"/>
  <c r="B150" i="32" s="1"/>
  <c r="G150" i="32" s="1"/>
  <c r="B112" i="30"/>
  <c r="B118" i="32" s="1"/>
  <c r="G118" i="32" s="1"/>
  <c r="B135" i="30"/>
  <c r="B141" i="32" s="1"/>
  <c r="G141" i="32" s="1"/>
  <c r="B162" i="30"/>
  <c r="B168" i="32" s="1"/>
  <c r="G168" i="32" s="1"/>
  <c r="B66" i="30"/>
  <c r="B72" i="32" s="1"/>
  <c r="G72" i="32" s="1"/>
  <c r="B145" i="30"/>
  <c r="B151" i="32" s="1"/>
  <c r="G151" i="32" s="1"/>
  <c r="B68" i="30"/>
  <c r="B74" i="32" s="1"/>
  <c r="G74" i="32" s="1"/>
  <c r="B75" i="30"/>
  <c r="B81" i="32" s="1"/>
  <c r="G81" i="32" s="1"/>
  <c r="B114" i="30"/>
  <c r="B120" i="32" s="1"/>
  <c r="G120" i="32" s="1"/>
  <c r="B184" i="30"/>
  <c r="B190" i="32" s="1"/>
  <c r="G190" i="32" s="1"/>
  <c r="B136" i="30"/>
  <c r="B142" i="32" s="1"/>
  <c r="G142" i="32" s="1"/>
  <c r="B72" i="30"/>
  <c r="B78" i="32" s="1"/>
  <c r="G78" i="32" s="1"/>
  <c r="B159" i="30"/>
  <c r="B165" i="32" s="1"/>
  <c r="G165" i="32" s="1"/>
  <c r="B95" i="30"/>
  <c r="B101" i="32" s="1"/>
  <c r="G101" i="32" s="1"/>
  <c r="B186" i="30"/>
  <c r="B192" i="32" s="1"/>
  <c r="G192" i="32" s="1"/>
  <c r="B126" i="30"/>
  <c r="B132" i="32" s="1"/>
  <c r="G132" i="32" s="1"/>
  <c r="B78" i="30"/>
  <c r="B84" i="32" s="1"/>
  <c r="G84" i="32" s="1"/>
  <c r="B189" i="30"/>
  <c r="B195" i="32" s="1"/>
  <c r="G195" i="32" s="1"/>
  <c r="B157" i="30"/>
  <c r="B163" i="32" s="1"/>
  <c r="G163" i="32" s="1"/>
  <c r="B125" i="30"/>
  <c r="B131" i="32" s="1"/>
  <c r="G131" i="32" s="1"/>
  <c r="B93" i="30"/>
  <c r="B99" i="32" s="1"/>
  <c r="G99" i="32" s="1"/>
  <c r="B163" i="30"/>
  <c r="B169" i="32" s="1"/>
  <c r="G169" i="32" s="1"/>
  <c r="B99" i="30"/>
  <c r="B105" i="32" s="1"/>
  <c r="G105" i="32" s="1"/>
  <c r="B174" i="30"/>
  <c r="B180" i="32" s="1"/>
  <c r="G180" i="32" s="1"/>
  <c r="B106" i="30"/>
  <c r="B112" i="32" s="1"/>
  <c r="G112" i="32" s="1"/>
  <c r="B69" i="30"/>
  <c r="B75" i="32" s="1"/>
  <c r="G75" i="32" s="1"/>
  <c r="B180" i="30"/>
  <c r="B186" i="32" s="1"/>
  <c r="G186" i="32" s="1"/>
  <c r="B148" i="30"/>
  <c r="B154" i="32" s="1"/>
  <c r="G154" i="32" s="1"/>
  <c r="B116" i="30"/>
  <c r="B122" i="32" s="1"/>
  <c r="G122" i="32" s="1"/>
  <c r="B88" i="30"/>
  <c r="B94" i="32" s="1"/>
  <c r="G94" i="32" s="1"/>
  <c r="B175" i="30"/>
  <c r="B181" i="32" s="1"/>
  <c r="G181" i="32" s="1"/>
  <c r="B111" i="30"/>
  <c r="B117" i="32" s="1"/>
  <c r="G117" i="32" s="1"/>
  <c r="B51" i="30"/>
  <c r="B57" i="32" s="1"/>
  <c r="G57" i="32" s="1"/>
  <c r="B142" i="30"/>
  <c r="B148" i="32" s="1"/>
  <c r="G148" i="32" s="1"/>
  <c r="B86" i="30"/>
  <c r="B92" i="32" s="1"/>
  <c r="G92" i="32" s="1"/>
  <c r="B54" i="30"/>
  <c r="B60" i="32" s="1"/>
  <c r="G60" i="32" s="1"/>
  <c r="B165" i="30"/>
  <c r="B171" i="32" s="1"/>
  <c r="G171" i="32" s="1"/>
  <c r="B133" i="30"/>
  <c r="B139" i="32" s="1"/>
  <c r="G139" i="32" s="1"/>
  <c r="B101" i="30"/>
  <c r="B107" i="32" s="1"/>
  <c r="G107" i="32" s="1"/>
  <c r="B179" i="30"/>
  <c r="B185" i="32" s="1"/>
  <c r="G185" i="32" s="1"/>
  <c r="B115" i="30"/>
  <c r="B121" i="32" s="1"/>
  <c r="G121" i="32" s="1"/>
  <c r="B190" i="30"/>
  <c r="B196" i="32" s="1"/>
  <c r="G196" i="32" s="1"/>
  <c r="B122" i="30"/>
  <c r="B128" i="32" s="1"/>
  <c r="G128" i="32" s="1"/>
  <c r="B77" i="30"/>
  <c r="B83" i="32" s="1"/>
  <c r="G83" i="32" s="1"/>
  <c r="B188" i="30"/>
  <c r="B194" i="32" s="1"/>
  <c r="G194" i="32" s="1"/>
  <c r="B156" i="30"/>
  <c r="B162" i="32" s="1"/>
  <c r="G162" i="32" s="1"/>
  <c r="B124" i="30"/>
  <c r="B130" i="32" s="1"/>
  <c r="G130" i="32" s="1"/>
  <c r="B92" i="30"/>
  <c r="B98" i="32" s="1"/>
  <c r="G98" i="32" s="1"/>
  <c r="B167" i="30"/>
  <c r="B173" i="32" s="1"/>
  <c r="G173" i="32" s="1"/>
  <c r="B194" i="30"/>
  <c r="B200" i="32" s="1"/>
  <c r="G200" i="32" s="1"/>
  <c r="B82" i="30"/>
  <c r="B88" i="32" s="1"/>
  <c r="G88" i="32" s="1"/>
  <c r="B161" i="30"/>
  <c r="B167" i="32" s="1"/>
  <c r="G167" i="32" s="1"/>
  <c r="B97" i="30"/>
  <c r="B103" i="32" s="1"/>
  <c r="G103" i="32" s="1"/>
  <c r="B107" i="30"/>
  <c r="B113" i="32" s="1"/>
  <c r="G113" i="32" s="1"/>
  <c r="B89" i="30"/>
  <c r="B95" i="32" s="1"/>
  <c r="G95" i="32" s="1"/>
  <c r="B168" i="30"/>
  <c r="B174" i="32" s="1"/>
  <c r="G174" i="32" s="1"/>
  <c r="B183" i="30"/>
  <c r="B189" i="32" s="1"/>
  <c r="G189" i="32" s="1"/>
  <c r="B119" i="30"/>
  <c r="B125" i="32" s="1"/>
  <c r="G125" i="32" s="1"/>
  <c r="B55" i="30"/>
  <c r="B61" i="32" s="1"/>
  <c r="G61" i="32" s="1"/>
  <c r="B146" i="30"/>
  <c r="B152" i="32" s="1"/>
  <c r="G152" i="32" s="1"/>
  <c r="B64" i="30"/>
  <c r="B70" i="32" s="1"/>
  <c r="G70" i="32" s="1"/>
  <c r="B87" i="30"/>
  <c r="B93" i="32" s="1"/>
  <c r="G93" i="32" s="1"/>
  <c r="B178" i="30"/>
  <c r="B184" i="32" s="1"/>
  <c r="G184" i="32" s="1"/>
  <c r="B74" i="30"/>
  <c r="B80" i="32" s="1"/>
  <c r="G80" i="32" s="1"/>
  <c r="B58" i="30"/>
  <c r="B64" i="32" s="1"/>
  <c r="G64" i="32" s="1"/>
  <c r="B169" i="30"/>
  <c r="B175" i="32" s="1"/>
  <c r="G175" i="32" s="1"/>
  <c r="B137" i="30"/>
  <c r="B143" i="32" s="1"/>
  <c r="G143" i="32" s="1"/>
  <c r="B105" i="30"/>
  <c r="B111" i="32" s="1"/>
  <c r="G111" i="32" s="1"/>
  <c r="B187" i="30"/>
  <c r="B193" i="32" s="1"/>
  <c r="G193" i="32" s="1"/>
  <c r="B123" i="30"/>
  <c r="B129" i="32" s="1"/>
  <c r="G129" i="32" s="1"/>
  <c r="B59" i="30"/>
  <c r="B65" i="32" s="1"/>
  <c r="G65" i="32" s="1"/>
  <c r="B130" i="30"/>
  <c r="B136" i="32" s="1"/>
  <c r="G136" i="32" s="1"/>
  <c r="B81" i="30"/>
  <c r="B87" i="32" s="1"/>
  <c r="G87" i="32" s="1"/>
  <c r="B192" i="30"/>
  <c r="B198" i="32" s="1"/>
  <c r="G198" i="32" s="1"/>
  <c r="B160" i="30"/>
  <c r="B166" i="32" s="1"/>
  <c r="G166" i="32" s="1"/>
  <c r="B128" i="30"/>
  <c r="B134" i="32" s="1"/>
  <c r="G134" i="32" s="1"/>
  <c r="B80" i="30"/>
  <c r="B86" i="32" s="1"/>
  <c r="G86" i="32" s="1"/>
  <c r="B71" i="30"/>
  <c r="B77" i="32" s="1"/>
  <c r="G77" i="32" s="1"/>
  <c r="B102" i="30"/>
  <c r="B108" i="32" s="1"/>
  <c r="G108" i="32" s="1"/>
  <c r="B177" i="30"/>
  <c r="B183" i="32" s="1"/>
  <c r="G183" i="32" s="1"/>
  <c r="B113" i="30"/>
  <c r="B119" i="32" s="1"/>
  <c r="G119" i="32" s="1"/>
  <c r="B139" i="30"/>
  <c r="B145" i="32" s="1"/>
  <c r="G145" i="32" s="1"/>
  <c r="B150" i="30"/>
  <c r="B156" i="32" s="1"/>
  <c r="G156" i="32" s="1"/>
  <c r="B73" i="30"/>
  <c r="B79" i="32" s="1"/>
  <c r="G79" i="32" s="1"/>
  <c r="B152" i="30"/>
  <c r="B158" i="32" s="1"/>
  <c r="G158" i="32" s="1"/>
  <c r="B104" i="30"/>
  <c r="B110" i="32" s="1"/>
  <c r="G110" i="32" s="1"/>
  <c r="B191" i="30"/>
  <c r="B197" i="32" s="1"/>
  <c r="G197" i="32" s="1"/>
  <c r="B127" i="30"/>
  <c r="B133" i="32" s="1"/>
  <c r="G133" i="32" s="1"/>
  <c r="B63" i="30"/>
  <c r="B69" i="32" s="1"/>
  <c r="G69" i="32" s="1"/>
  <c r="B154" i="30"/>
  <c r="B160" i="32" s="1"/>
  <c r="G160" i="32" s="1"/>
  <c r="B90" i="30"/>
  <c r="B96" i="32" s="1"/>
  <c r="G96" i="32" s="1"/>
  <c r="B62" i="30"/>
  <c r="B68" i="32" s="1"/>
  <c r="G68" i="32" s="1"/>
  <c r="B173" i="30"/>
  <c r="B179" i="32" s="1"/>
  <c r="G179" i="32" s="1"/>
  <c r="B141" i="30"/>
  <c r="B147" i="32" s="1"/>
  <c r="G147" i="32" s="1"/>
  <c r="B109" i="30"/>
  <c r="B115" i="32" s="1"/>
  <c r="G115" i="32" s="1"/>
  <c r="B60" i="30"/>
  <c r="B66" i="32" s="1"/>
  <c r="G66" i="32" s="1"/>
  <c r="B131" i="30"/>
  <c r="B137" i="32" s="1"/>
  <c r="G137" i="32" s="1"/>
  <c r="B67" i="30"/>
  <c r="B73" i="32" s="1"/>
  <c r="G73" i="32" s="1"/>
  <c r="B138" i="30"/>
  <c r="B144" i="32" s="1"/>
  <c r="G144" i="32" s="1"/>
  <c r="B85" i="30"/>
  <c r="B91" i="32" s="1"/>
  <c r="G91" i="32" s="1"/>
  <c r="B53" i="30"/>
  <c r="B59" i="32" s="1"/>
  <c r="G59" i="32" s="1"/>
  <c r="B164" i="30"/>
  <c r="B170" i="32" s="1"/>
  <c r="G170" i="32" s="1"/>
  <c r="B132" i="30"/>
  <c r="B138" i="32" s="1"/>
  <c r="G138" i="32" s="1"/>
  <c r="B100" i="30"/>
  <c r="B106" i="32" s="1"/>
  <c r="G106" i="32" s="1"/>
  <c r="B56" i="30"/>
  <c r="B62" i="32" s="1"/>
  <c r="G62" i="32" s="1"/>
  <c r="B143" i="30"/>
  <c r="B149" i="32" s="1"/>
  <c r="G149" i="32" s="1"/>
  <c r="B79" i="30"/>
  <c r="B85" i="32" s="1"/>
  <c r="G85" i="32" s="1"/>
  <c r="B170" i="30"/>
  <c r="B176" i="32" s="1"/>
  <c r="G176" i="32" s="1"/>
  <c r="B110" i="30"/>
  <c r="B116" i="32" s="1"/>
  <c r="G116" i="32" s="1"/>
  <c r="B70" i="30"/>
  <c r="B76" i="32" s="1"/>
  <c r="G76" i="32" s="1"/>
  <c r="B181" i="30"/>
  <c r="B187" i="32" s="1"/>
  <c r="G187" i="32" s="1"/>
  <c r="B149" i="30"/>
  <c r="B155" i="32" s="1"/>
  <c r="G155" i="32" s="1"/>
  <c r="B117" i="30"/>
  <c r="B123" i="32" s="1"/>
  <c r="G123" i="32" s="1"/>
  <c r="B76" i="30"/>
  <c r="B82" i="32" s="1"/>
  <c r="G82" i="32" s="1"/>
  <c r="B147" i="30"/>
  <c r="B153" i="32" s="1"/>
  <c r="G153" i="32" s="1"/>
  <c r="B83" i="30"/>
  <c r="B89" i="32" s="1"/>
  <c r="G89" i="32" s="1"/>
  <c r="B158" i="30"/>
  <c r="B164" i="32" s="1"/>
  <c r="G164" i="32" s="1"/>
  <c r="B94" i="30"/>
  <c r="B100" i="32" s="1"/>
  <c r="G100" i="32" s="1"/>
  <c r="B61" i="30"/>
  <c r="B67" i="32" s="1"/>
  <c r="G67" i="32" s="1"/>
  <c r="B172" i="30"/>
  <c r="B178" i="32" s="1"/>
  <c r="G178" i="32" s="1"/>
  <c r="B140" i="30"/>
  <c r="B146" i="32" s="1"/>
  <c r="G146" i="32" s="1"/>
  <c r="B108" i="30"/>
  <c r="B114" i="32" s="1"/>
  <c r="G114" i="32" s="1"/>
  <c r="B52" i="30"/>
  <c r="B58" i="32" s="1"/>
  <c r="G58" i="32" s="1"/>
  <c r="B103" i="30"/>
  <c r="B109" i="32" s="1"/>
  <c r="G109" i="32" s="1"/>
  <c r="B134" i="30"/>
  <c r="B140" i="32" s="1"/>
  <c r="G140" i="32" s="1"/>
  <c r="B193" i="30"/>
  <c r="B199" i="32" s="1"/>
  <c r="G199" i="32" s="1"/>
  <c r="B129" i="30"/>
  <c r="B135" i="32" s="1"/>
  <c r="G135" i="32" s="1"/>
  <c r="B57" i="30"/>
  <c r="B63" i="32" s="1"/>
  <c r="G63" i="32" s="1"/>
  <c r="B120" i="30"/>
  <c r="B126" i="32" s="1"/>
  <c r="G126" i="32" s="1"/>
  <c r="O62" i="25"/>
  <c r="O155" i="25"/>
  <c r="O143" i="25"/>
  <c r="O91" i="25"/>
  <c r="O79" i="25"/>
  <c r="O120" i="25"/>
  <c r="O174" i="25"/>
  <c r="O110" i="25"/>
  <c r="O165" i="25"/>
  <c r="O149" i="25"/>
  <c r="O101" i="25"/>
  <c r="O147" i="25"/>
  <c r="D77" i="25"/>
  <c r="D141" i="25"/>
  <c r="O180" i="25"/>
  <c r="O156" i="25"/>
  <c r="O108" i="25"/>
  <c r="O92" i="25"/>
  <c r="O198" i="25"/>
  <c r="O193" i="25"/>
  <c r="O177" i="25"/>
  <c r="O161" i="25"/>
  <c r="O129" i="25"/>
  <c r="O97" i="25"/>
  <c r="O81" i="25"/>
  <c r="O65" i="25"/>
  <c r="D173" i="25"/>
  <c r="D199" i="25"/>
  <c r="D119" i="25"/>
  <c r="O85" i="25"/>
  <c r="D179" i="25"/>
  <c r="O144" i="25"/>
  <c r="O116" i="25"/>
  <c r="D91" i="25"/>
  <c r="O196" i="25"/>
  <c r="D107" i="25"/>
  <c r="O88" i="25"/>
  <c r="O68" i="25"/>
  <c r="O126" i="25"/>
  <c r="D155" i="25"/>
  <c r="O100" i="25"/>
  <c r="D196" i="25"/>
  <c r="D128" i="25"/>
  <c r="D164" i="25"/>
  <c r="D192" i="25"/>
  <c r="O95" i="25"/>
  <c r="D176" i="25"/>
  <c r="O113" i="25"/>
  <c r="O154" i="25"/>
  <c r="O176" i="25"/>
  <c r="O56" i="25"/>
  <c r="O96" i="25"/>
  <c r="O164" i="25"/>
  <c r="O140" i="25"/>
  <c r="O184" i="25"/>
  <c r="O183" i="25"/>
  <c r="O151" i="25"/>
  <c r="O131" i="25"/>
  <c r="O119" i="25"/>
  <c r="O99" i="25"/>
  <c r="O87" i="25"/>
  <c r="O67" i="25"/>
  <c r="O55" i="25"/>
  <c r="D150" i="25"/>
  <c r="O145" i="25"/>
  <c r="O102" i="25"/>
  <c r="D96" i="25"/>
  <c r="O150" i="25"/>
  <c r="O182" i="25"/>
  <c r="O134" i="25"/>
  <c r="O118" i="25"/>
  <c r="O86" i="25"/>
  <c r="O70" i="25"/>
  <c r="O84" i="25"/>
  <c r="O148" i="25"/>
  <c r="O72" i="25"/>
  <c r="D109" i="25"/>
  <c r="O66" i="25"/>
  <c r="O192" i="25"/>
  <c r="O152" i="25"/>
  <c r="O112" i="25"/>
  <c r="D181" i="25"/>
  <c r="O172" i="25"/>
  <c r="O166" i="25"/>
  <c r="O132" i="25"/>
  <c r="D85" i="25"/>
  <c r="O124" i="25"/>
  <c r="G123" i="25" s="1"/>
  <c r="O178" i="25"/>
  <c r="O90" i="25"/>
  <c r="O190" i="25"/>
  <c r="O94" i="25"/>
  <c r="O158" i="25"/>
  <c r="D133" i="25"/>
  <c r="O189" i="25"/>
  <c r="O169" i="25"/>
  <c r="O157" i="25"/>
  <c r="G156" i="25" s="1"/>
  <c r="O153" i="25"/>
  <c r="O141" i="25"/>
  <c r="O137" i="25"/>
  <c r="O125" i="25"/>
  <c r="O121" i="25"/>
  <c r="O109" i="25"/>
  <c r="O93" i="25"/>
  <c r="O77" i="25"/>
  <c r="O61" i="25"/>
  <c r="D156" i="25"/>
  <c r="O105" i="25"/>
  <c r="O188" i="25"/>
  <c r="G187" i="25" s="1"/>
  <c r="D90" i="25"/>
  <c r="D100" i="25"/>
  <c r="O185" i="25"/>
  <c r="O168" i="25"/>
  <c r="O114" i="25"/>
  <c r="O128" i="25"/>
  <c r="O69" i="25"/>
  <c r="D64" i="25"/>
  <c r="D136" i="25"/>
  <c r="D140" i="25"/>
  <c r="O89" i="25"/>
  <c r="O104" i="25"/>
  <c r="D54" i="25"/>
  <c r="O146" i="25"/>
  <c r="O122" i="25"/>
  <c r="D92" i="25"/>
  <c r="O181" i="25"/>
  <c r="D160" i="25"/>
  <c r="O133" i="25"/>
  <c r="D148" i="25"/>
  <c r="D76" i="25"/>
  <c r="O173" i="25"/>
  <c r="D116" i="25"/>
  <c r="O57" i="25"/>
  <c r="O76" i="25"/>
  <c r="O58" i="25"/>
  <c r="O191" i="25"/>
  <c r="O63" i="25"/>
  <c r="D168" i="25"/>
  <c r="O136" i="25"/>
  <c r="O80" i="25"/>
  <c r="D120" i="25"/>
  <c r="O160" i="25"/>
  <c r="O162" i="25"/>
  <c r="O64" i="25"/>
  <c r="D152" i="25"/>
  <c r="O60" i="25"/>
  <c r="O73" i="25"/>
  <c r="O194" i="25"/>
  <c r="O186" i="25"/>
  <c r="O170" i="25"/>
  <c r="O138" i="25"/>
  <c r="O130" i="25"/>
  <c r="O106" i="25"/>
  <c r="O98" i="25"/>
  <c r="O82" i="25"/>
  <c r="O74" i="25"/>
  <c r="D118" i="25"/>
  <c r="D66" i="25"/>
  <c r="O163" i="25"/>
  <c r="G162" i="25" s="1"/>
  <c r="D146" i="25"/>
  <c r="O187" i="25"/>
  <c r="D122" i="25"/>
  <c r="D174" i="25"/>
  <c r="O83" i="25"/>
  <c r="O127" i="25"/>
  <c r="D86" i="25"/>
  <c r="D154" i="25"/>
  <c r="O115" i="25"/>
  <c r="O71" i="25"/>
  <c r="D190" i="25"/>
  <c r="O159" i="25"/>
  <c r="O103" i="25"/>
  <c r="O135" i="25"/>
  <c r="O167" i="25"/>
  <c r="O75" i="25"/>
  <c r="O107" i="25"/>
  <c r="O139" i="25"/>
  <c r="O171" i="25"/>
  <c r="O179" i="25"/>
  <c r="O59" i="25"/>
  <c r="O195" i="25"/>
  <c r="O199" i="25"/>
  <c r="G198" i="25" s="1"/>
  <c r="D61" i="25"/>
  <c r="D98" i="25"/>
  <c r="D130" i="25"/>
  <c r="D81" i="25"/>
  <c r="D129" i="25"/>
  <c r="D185" i="25"/>
  <c r="D78" i="25"/>
  <c r="D110" i="25"/>
  <c r="D142" i="25"/>
  <c r="D182" i="25"/>
  <c r="D117" i="25"/>
  <c r="O29" i="25"/>
  <c r="O19" i="25"/>
  <c r="O53" i="25"/>
  <c r="O18" i="25"/>
  <c r="G17" i="25" s="1"/>
  <c r="O9" i="25"/>
  <c r="G8" i="25" s="1"/>
  <c r="O48" i="25"/>
  <c r="O14" i="25"/>
  <c r="O31" i="25"/>
  <c r="O28" i="25"/>
  <c r="O35" i="25"/>
  <c r="O46" i="25"/>
  <c r="O38" i="25"/>
  <c r="O34" i="25"/>
  <c r="O13" i="25"/>
  <c r="O43" i="25"/>
  <c r="O44" i="25"/>
  <c r="O54" i="25"/>
  <c r="O20" i="25"/>
  <c r="O52" i="25"/>
  <c r="O26" i="25"/>
  <c r="O22" i="25"/>
  <c r="O11" i="25"/>
  <c r="O15" i="25"/>
  <c r="E12" i="25"/>
  <c r="O40" i="25"/>
  <c r="G39" i="25" s="1"/>
  <c r="O25" i="25"/>
  <c r="O41" i="25"/>
  <c r="O30" i="25"/>
  <c r="O33" i="25"/>
  <c r="E40" i="25"/>
  <c r="O23" i="25"/>
  <c r="O16" i="25"/>
  <c r="O49" i="25"/>
  <c r="O51" i="25"/>
  <c r="E25" i="25"/>
  <c r="O37" i="25"/>
  <c r="E19" i="25"/>
  <c r="O27" i="25"/>
  <c r="O36" i="25"/>
  <c r="O42" i="25"/>
  <c r="O21" i="25"/>
  <c r="G20" i="25" s="1"/>
  <c r="O10" i="25"/>
  <c r="O12" i="25"/>
  <c r="O24" i="25"/>
  <c r="O45" i="25"/>
  <c r="O50" i="25"/>
  <c r="O47" i="25"/>
  <c r="O32" i="25"/>
  <c r="O39" i="25"/>
  <c r="O17" i="25"/>
  <c r="E30" i="25"/>
  <c r="E26" i="25"/>
  <c r="E13" i="25"/>
  <c r="E38" i="25"/>
  <c r="E16" i="25"/>
  <c r="E33" i="25"/>
  <c r="E46" i="25"/>
  <c r="E20" i="25"/>
  <c r="E37" i="25"/>
  <c r="E22" i="25"/>
  <c r="E29" i="25"/>
  <c r="E15" i="25"/>
  <c r="E32" i="25"/>
  <c r="E49" i="25"/>
  <c r="E23" i="25"/>
  <c r="E36" i="25"/>
  <c r="E53" i="25"/>
  <c r="E31" i="25"/>
  <c r="E28" i="25"/>
  <c r="E45" i="25"/>
  <c r="E47" i="25"/>
  <c r="E48" i="25"/>
  <c r="E35" i="25"/>
  <c r="E8" i="25"/>
  <c r="E52" i="25"/>
  <c r="E11" i="25"/>
  <c r="E18" i="25"/>
  <c r="E44" i="25"/>
  <c r="E27" i="25"/>
  <c r="E42" i="25"/>
  <c r="E17" i="25"/>
  <c r="E14" i="25"/>
  <c r="E34" i="25"/>
  <c r="E21" i="25"/>
  <c r="E43" i="25"/>
  <c r="B151" i="30" l="1"/>
  <c r="B157" i="32" s="1"/>
  <c r="G157" i="32" s="1"/>
  <c r="B96" i="30"/>
  <c r="B102" i="32" s="1"/>
  <c r="G102" i="32" s="1"/>
  <c r="B118" i="30"/>
  <c r="B124" i="32" s="1"/>
  <c r="G124" i="32" s="1"/>
  <c r="B182" i="30"/>
  <c r="B188" i="32" s="1"/>
  <c r="G188" i="32" s="1"/>
  <c r="B171" i="30"/>
  <c r="B177" i="32" s="1"/>
  <c r="G177" i="32" s="1"/>
  <c r="B117" i="31"/>
  <c r="C122" i="26"/>
  <c r="B169" i="31"/>
  <c r="C174" i="26"/>
  <c r="B111" i="31"/>
  <c r="C116" i="26"/>
  <c r="B105" i="31"/>
  <c r="C110" i="26"/>
  <c r="B191" i="31"/>
  <c r="C196" i="26"/>
  <c r="G49" i="25"/>
  <c r="B49" i="26" s="1"/>
  <c r="G26" i="25"/>
  <c r="B26" i="26" s="1"/>
  <c r="G10" i="25"/>
  <c r="B10" i="26" s="1"/>
  <c r="C10" i="26" s="1"/>
  <c r="G19" i="25"/>
  <c r="B19" i="26" s="1"/>
  <c r="G34" i="25"/>
  <c r="B34" i="26" s="1"/>
  <c r="G18" i="25"/>
  <c r="B18" i="26" s="1"/>
  <c r="G74" i="25"/>
  <c r="B74" i="26" s="1"/>
  <c r="G137" i="25"/>
  <c r="B137" i="26" s="1"/>
  <c r="G161" i="25"/>
  <c r="B161" i="26" s="1"/>
  <c r="G172" i="25"/>
  <c r="B172" i="26" s="1"/>
  <c r="G127" i="25"/>
  <c r="B127" i="26" s="1"/>
  <c r="G108" i="25"/>
  <c r="B108" i="26" s="1"/>
  <c r="B103" i="31" s="1"/>
  <c r="G188" i="25"/>
  <c r="B188" i="26" s="1"/>
  <c r="G65" i="25"/>
  <c r="B65" i="26" s="1"/>
  <c r="B60" i="31" s="1"/>
  <c r="G133" i="25"/>
  <c r="B133" i="26" s="1"/>
  <c r="G66" i="25"/>
  <c r="B66" i="26" s="1"/>
  <c r="B61" i="31" s="1"/>
  <c r="G139" i="25"/>
  <c r="B139" i="26" s="1"/>
  <c r="B134" i="31" s="1"/>
  <c r="G94" i="25"/>
  <c r="B94" i="26" s="1"/>
  <c r="B89" i="31" s="1"/>
  <c r="G84" i="25"/>
  <c r="B84" i="26" s="1"/>
  <c r="B79" i="31" s="1"/>
  <c r="G160" i="25"/>
  <c r="B160" i="26" s="1"/>
  <c r="B155" i="31" s="1"/>
  <c r="G148" i="25"/>
  <c r="B148" i="26" s="1"/>
  <c r="B143" i="31" s="1"/>
  <c r="G154" i="25"/>
  <c r="B154" i="26" s="1"/>
  <c r="B149" i="31" s="1"/>
  <c r="G38" i="25"/>
  <c r="B38" i="26" s="1"/>
  <c r="G44" i="25"/>
  <c r="B44" i="26" s="1"/>
  <c r="G48" i="25"/>
  <c r="B48" i="26" s="1"/>
  <c r="C48" i="26" s="1"/>
  <c r="G32" i="25"/>
  <c r="B32" i="26" s="1"/>
  <c r="B39" i="26"/>
  <c r="C39" i="26" s="1"/>
  <c r="G21" i="25"/>
  <c r="B21" i="26" s="1"/>
  <c r="G53" i="25"/>
  <c r="B53" i="26" s="1"/>
  <c r="G33" i="25"/>
  <c r="B33" i="26" s="1"/>
  <c r="G27" i="25"/>
  <c r="B27" i="26" s="1"/>
  <c r="G28" i="25"/>
  <c r="B28" i="26" s="1"/>
  <c r="C28" i="26" s="1"/>
  <c r="G170" i="25"/>
  <c r="B170" i="26" s="1"/>
  <c r="G31" i="25"/>
  <c r="B31" i="26" s="1"/>
  <c r="C31" i="26" s="1"/>
  <c r="G23" i="25"/>
  <c r="B23" i="26" s="1"/>
  <c r="C23" i="26" s="1"/>
  <c r="G41" i="25"/>
  <c r="B41" i="26" s="1"/>
  <c r="G36" i="25"/>
  <c r="B36" i="26" s="1"/>
  <c r="G15" i="25"/>
  <c r="B15" i="26" s="1"/>
  <c r="G29" i="25"/>
  <c r="B29" i="26" s="1"/>
  <c r="C29" i="26" s="1"/>
  <c r="G25" i="25"/>
  <c r="B25" i="26" s="1"/>
  <c r="C25" i="26" s="1"/>
  <c r="G43" i="25"/>
  <c r="B43" i="26" s="1"/>
  <c r="G37" i="25"/>
  <c r="B37" i="26" s="1"/>
  <c r="G30" i="25"/>
  <c r="B30" i="26" s="1"/>
  <c r="G194" i="25"/>
  <c r="B194" i="26" s="1"/>
  <c r="B189" i="31" s="1"/>
  <c r="G138" i="25"/>
  <c r="B138" i="26" s="1"/>
  <c r="G134" i="25"/>
  <c r="B134" i="26" s="1"/>
  <c r="B129" i="31" s="1"/>
  <c r="G70" i="25"/>
  <c r="B70" i="26" s="1"/>
  <c r="G126" i="25"/>
  <c r="B126" i="26" s="1"/>
  <c r="B121" i="31" s="1"/>
  <c r="G186" i="25"/>
  <c r="B186" i="26" s="1"/>
  <c r="G105" i="25"/>
  <c r="B105" i="26" s="1"/>
  <c r="B100" i="31" s="1"/>
  <c r="G185" i="25"/>
  <c r="B185" i="26" s="1"/>
  <c r="G62" i="25"/>
  <c r="B62" i="26" s="1"/>
  <c r="B57" i="31" s="1"/>
  <c r="G56" i="25"/>
  <c r="B56" i="26" s="1"/>
  <c r="G103" i="25"/>
  <c r="B103" i="26" s="1"/>
  <c r="B98" i="31" s="1"/>
  <c r="G167" i="25"/>
  <c r="B167" i="26" s="1"/>
  <c r="G76" i="25"/>
  <c r="B76" i="26" s="1"/>
  <c r="B71" i="31" s="1"/>
  <c r="G124" i="25"/>
  <c r="B124" i="26" s="1"/>
  <c r="G157" i="25"/>
  <c r="B157" i="26" s="1"/>
  <c r="B152" i="31" s="1"/>
  <c r="G177" i="25"/>
  <c r="B177" i="26" s="1"/>
  <c r="G165" i="25"/>
  <c r="B165" i="26" s="1"/>
  <c r="B160" i="31" s="1"/>
  <c r="G151" i="25"/>
  <c r="B151" i="26" s="1"/>
  <c r="G71" i="25"/>
  <c r="B71" i="26" s="1"/>
  <c r="B66" i="31" s="1"/>
  <c r="G85" i="25"/>
  <c r="B85" i="26" s="1"/>
  <c r="G149" i="25"/>
  <c r="B149" i="26" s="1"/>
  <c r="B144" i="31" s="1"/>
  <c r="G98" i="25"/>
  <c r="B98" i="26" s="1"/>
  <c r="G182" i="25"/>
  <c r="B182" i="26" s="1"/>
  <c r="B177" i="31" s="1"/>
  <c r="G95" i="25"/>
  <c r="B95" i="26" s="1"/>
  <c r="G112" i="25"/>
  <c r="B112" i="26" s="1"/>
  <c r="B107" i="31" s="1"/>
  <c r="G143" i="25"/>
  <c r="B143" i="26" s="1"/>
  <c r="G96" i="25"/>
  <c r="B96" i="26" s="1"/>
  <c r="B91" i="31" s="1"/>
  <c r="G192" i="25"/>
  <c r="B192" i="26" s="1"/>
  <c r="G155" i="25"/>
  <c r="B155" i="26" s="1"/>
  <c r="B150" i="31" s="1"/>
  <c r="G146" i="25"/>
  <c r="B146" i="26" s="1"/>
  <c r="G109" i="25"/>
  <c r="B109" i="26" s="1"/>
  <c r="B104" i="31" s="1"/>
  <c r="G90" i="25"/>
  <c r="B90" i="26" s="1"/>
  <c r="G46" i="25"/>
  <c r="B46" i="26" s="1"/>
  <c r="C46" i="26" s="1"/>
  <c r="G11" i="25"/>
  <c r="B11" i="26" s="1"/>
  <c r="C11" i="26" s="1"/>
  <c r="G35" i="25"/>
  <c r="B35" i="26" s="1"/>
  <c r="C35" i="26" s="1"/>
  <c r="G22" i="25"/>
  <c r="B22" i="26" s="1"/>
  <c r="C22" i="26" s="1"/>
  <c r="G40" i="25"/>
  <c r="B40" i="26" s="1"/>
  <c r="C40" i="26" s="1"/>
  <c r="G14" i="25"/>
  <c r="B14" i="26" s="1"/>
  <c r="G51" i="25"/>
  <c r="B51" i="26" s="1"/>
  <c r="G42" i="25"/>
  <c r="B42" i="26" s="1"/>
  <c r="G45" i="25"/>
  <c r="B45" i="26" s="1"/>
  <c r="G13" i="25"/>
  <c r="B13" i="26" s="1"/>
  <c r="G52" i="25"/>
  <c r="B52" i="26" s="1"/>
  <c r="G58" i="25"/>
  <c r="B58" i="26" s="1"/>
  <c r="B53" i="31" s="1"/>
  <c r="G106" i="25"/>
  <c r="B106" i="26" s="1"/>
  <c r="G102" i="25"/>
  <c r="B102" i="26" s="1"/>
  <c r="B97" i="31" s="1"/>
  <c r="G114" i="25"/>
  <c r="B114" i="26" s="1"/>
  <c r="G82" i="25"/>
  <c r="B82" i="26" s="1"/>
  <c r="B77" i="31" s="1"/>
  <c r="G73" i="25"/>
  <c r="B73" i="26" s="1"/>
  <c r="G129" i="25"/>
  <c r="B129" i="26" s="1"/>
  <c r="B124" i="31" s="1"/>
  <c r="G193" i="25"/>
  <c r="B193" i="26" s="1"/>
  <c r="G63" i="25"/>
  <c r="B63" i="26" s="1"/>
  <c r="B58" i="31" s="1"/>
  <c r="G79" i="25"/>
  <c r="B79" i="26" s="1"/>
  <c r="G190" i="25"/>
  <c r="B190" i="26" s="1"/>
  <c r="B185" i="31" s="1"/>
  <c r="G132" i="25"/>
  <c r="B132" i="26" s="1"/>
  <c r="G121" i="25"/>
  <c r="B121" i="26" s="1"/>
  <c r="B116" i="31" s="1"/>
  <c r="G88" i="25"/>
  <c r="B88" i="26" s="1"/>
  <c r="G68" i="25"/>
  <c r="B68" i="26" s="1"/>
  <c r="B63" i="31" s="1"/>
  <c r="G184" i="25"/>
  <c r="B184" i="26" s="1"/>
  <c r="G104" i="25"/>
  <c r="B104" i="26" s="1"/>
  <c r="B99" i="31" s="1"/>
  <c r="G92" i="25"/>
  <c r="B92" i="26" s="1"/>
  <c r="G136" i="25"/>
  <c r="B136" i="26" s="1"/>
  <c r="B131" i="31" s="1"/>
  <c r="G168" i="25"/>
  <c r="B168" i="26" s="1"/>
  <c r="G93" i="25"/>
  <c r="B93" i="26" s="1"/>
  <c r="B88" i="31" s="1"/>
  <c r="G171" i="25"/>
  <c r="B171" i="26" s="1"/>
  <c r="G191" i="25"/>
  <c r="B191" i="26" s="1"/>
  <c r="B186" i="31" s="1"/>
  <c r="G147" i="25"/>
  <c r="B147" i="26" s="1"/>
  <c r="G117" i="25"/>
  <c r="B117" i="26" s="1"/>
  <c r="B112" i="31" s="1"/>
  <c r="G54" i="25"/>
  <c r="B54" i="26" s="1"/>
  <c r="G118" i="25"/>
  <c r="B118" i="26" s="1"/>
  <c r="B113" i="31" s="1"/>
  <c r="G183" i="25"/>
  <c r="B183" i="26" s="1"/>
  <c r="G55" i="25"/>
  <c r="B55" i="26" s="1"/>
  <c r="B50" i="31" s="1"/>
  <c r="G125" i="25"/>
  <c r="B125" i="26" s="1"/>
  <c r="G195" i="25"/>
  <c r="B195" i="26" s="1"/>
  <c r="B190" i="31" s="1"/>
  <c r="G128" i="25"/>
  <c r="B128" i="26" s="1"/>
  <c r="G197" i="25"/>
  <c r="B197" i="26" s="1"/>
  <c r="B192" i="31" s="1"/>
  <c r="G179" i="25"/>
  <c r="B179" i="26" s="1"/>
  <c r="G100" i="25"/>
  <c r="B100" i="26" s="1"/>
  <c r="B95" i="31" s="1"/>
  <c r="G173" i="25"/>
  <c r="B173" i="26" s="1"/>
  <c r="G142" i="25"/>
  <c r="B142" i="26" s="1"/>
  <c r="B137" i="31" s="1"/>
  <c r="G16" i="25"/>
  <c r="B16" i="26" s="1"/>
  <c r="G9" i="25"/>
  <c r="G50" i="25"/>
  <c r="B50" i="26" s="1"/>
  <c r="G24" i="25"/>
  <c r="B24" i="26" s="1"/>
  <c r="G12" i="25"/>
  <c r="B12" i="26" s="1"/>
  <c r="G47" i="25"/>
  <c r="B47" i="26" s="1"/>
  <c r="G178" i="25"/>
  <c r="B178" i="26" s="1"/>
  <c r="G158" i="25"/>
  <c r="B158" i="26" s="1"/>
  <c r="G81" i="25"/>
  <c r="B81" i="26" s="1"/>
  <c r="B76" i="31" s="1"/>
  <c r="G72" i="25"/>
  <c r="B72" i="26" s="1"/>
  <c r="G135" i="25"/>
  <c r="B135" i="26" s="1"/>
  <c r="B130" i="31" s="1"/>
  <c r="G57" i="25"/>
  <c r="B57" i="26" s="1"/>
  <c r="B52" i="31" s="1"/>
  <c r="G145" i="25"/>
  <c r="B145" i="26" s="1"/>
  <c r="G140" i="25"/>
  <c r="B140" i="26" s="1"/>
  <c r="G189" i="25"/>
  <c r="B189" i="26" s="1"/>
  <c r="G83" i="25"/>
  <c r="B83" i="26" s="1"/>
  <c r="G101" i="25"/>
  <c r="B101" i="26" s="1"/>
  <c r="G130" i="25"/>
  <c r="B130" i="26" s="1"/>
  <c r="G175" i="25"/>
  <c r="B175" i="26" s="1"/>
  <c r="G67" i="25"/>
  <c r="B67" i="26" s="1"/>
  <c r="G64" i="25"/>
  <c r="B64" i="26" s="1"/>
  <c r="G91" i="25"/>
  <c r="B91" i="26" s="1"/>
  <c r="G119" i="25"/>
  <c r="B119" i="26" s="1"/>
  <c r="G77" i="25"/>
  <c r="B77" i="26" s="1"/>
  <c r="G166" i="25"/>
  <c r="B166" i="26" s="1"/>
  <c r="G97" i="25"/>
  <c r="B97" i="26" s="1"/>
  <c r="B92" i="31" s="1"/>
  <c r="G169" i="25"/>
  <c r="B169" i="26" s="1"/>
  <c r="B164" i="31" s="1"/>
  <c r="G59" i="25"/>
  <c r="B59" i="26" s="1"/>
  <c r="B54" i="31" s="1"/>
  <c r="G159" i="25"/>
  <c r="B159" i="26" s="1"/>
  <c r="B154" i="31" s="1"/>
  <c r="G75" i="25"/>
  <c r="B75" i="26" s="1"/>
  <c r="B70" i="31" s="1"/>
  <c r="G180" i="25"/>
  <c r="B180" i="26" s="1"/>
  <c r="B175" i="31" s="1"/>
  <c r="G113" i="25"/>
  <c r="B113" i="26" s="1"/>
  <c r="B108" i="31" s="1"/>
  <c r="G60" i="25"/>
  <c r="B60" i="26" s="1"/>
  <c r="G120" i="25"/>
  <c r="B120" i="26" s="1"/>
  <c r="B115" i="31" s="1"/>
  <c r="G152" i="25"/>
  <c r="B152" i="26" s="1"/>
  <c r="B147" i="31" s="1"/>
  <c r="G89" i="25"/>
  <c r="B89" i="26" s="1"/>
  <c r="B84" i="31" s="1"/>
  <c r="G131" i="25"/>
  <c r="B131" i="26" s="1"/>
  <c r="B126" i="31" s="1"/>
  <c r="G111" i="25"/>
  <c r="B111" i="26" s="1"/>
  <c r="B106" i="31" s="1"/>
  <c r="G69" i="25"/>
  <c r="B69" i="26" s="1"/>
  <c r="B64" i="31" s="1"/>
  <c r="G181" i="25"/>
  <c r="B181" i="26" s="1"/>
  <c r="B176" i="31" s="1"/>
  <c r="G144" i="25"/>
  <c r="B144" i="26" s="1"/>
  <c r="G86" i="25"/>
  <c r="B86" i="26" s="1"/>
  <c r="B81" i="31" s="1"/>
  <c r="G150" i="25"/>
  <c r="B150" i="26" s="1"/>
  <c r="B145" i="31" s="1"/>
  <c r="G163" i="25"/>
  <c r="B163" i="26" s="1"/>
  <c r="B158" i="31" s="1"/>
  <c r="G153" i="25"/>
  <c r="B153" i="26" s="1"/>
  <c r="B148" i="31" s="1"/>
  <c r="G99" i="25"/>
  <c r="B99" i="26" s="1"/>
  <c r="B94" i="31" s="1"/>
  <c r="G87" i="25"/>
  <c r="B87" i="26" s="1"/>
  <c r="B82" i="31" s="1"/>
  <c r="G115" i="25"/>
  <c r="B115" i="26" s="1"/>
  <c r="B110" i="31" s="1"/>
  <c r="G80" i="25"/>
  <c r="B80" i="26" s="1"/>
  <c r="G176" i="25"/>
  <c r="B176" i="26" s="1"/>
  <c r="B171" i="31" s="1"/>
  <c r="G107" i="25"/>
  <c r="B107" i="26" s="1"/>
  <c r="B102" i="31" s="1"/>
  <c r="G164" i="25"/>
  <c r="B164" i="26" s="1"/>
  <c r="B159" i="31" s="1"/>
  <c r="G78" i="25"/>
  <c r="B78" i="26" s="1"/>
  <c r="B73" i="31" s="1"/>
  <c r="G61" i="25"/>
  <c r="B61" i="26" s="1"/>
  <c r="B56" i="31" s="1"/>
  <c r="G141" i="25"/>
  <c r="B141" i="26" s="1"/>
  <c r="B8" i="26"/>
  <c r="N8" i="26" s="1"/>
  <c r="C195" i="30"/>
  <c r="C201" i="32" s="1"/>
  <c r="F201" i="32" s="1"/>
  <c r="V193" i="31"/>
  <c r="B187" i="26"/>
  <c r="B182" i="31" s="1"/>
  <c r="B156" i="26"/>
  <c r="B123" i="26"/>
  <c r="B118" i="31" s="1"/>
  <c r="B17" i="26"/>
  <c r="B162" i="26"/>
  <c r="B20" i="26"/>
  <c r="B198" i="26"/>
  <c r="C198" i="26" s="1"/>
  <c r="C57" i="30"/>
  <c r="C63" i="32" s="1"/>
  <c r="F63" i="32" s="1"/>
  <c r="V55" i="31"/>
  <c r="C171" i="30"/>
  <c r="C177" i="32" s="1"/>
  <c r="F177" i="32" s="1"/>
  <c r="V169" i="31"/>
  <c r="C193" i="30"/>
  <c r="C199" i="32" s="1"/>
  <c r="F199" i="32" s="1"/>
  <c r="V191" i="31"/>
  <c r="C103" i="30"/>
  <c r="C109" i="32" s="1"/>
  <c r="F109" i="32" s="1"/>
  <c r="V101" i="31"/>
  <c r="C108" i="30"/>
  <c r="C114" i="32" s="1"/>
  <c r="F114" i="32" s="1"/>
  <c r="V106" i="31"/>
  <c r="C172" i="30"/>
  <c r="C178" i="32" s="1"/>
  <c r="F178" i="32" s="1"/>
  <c r="V170" i="31"/>
  <c r="C94" i="30"/>
  <c r="C100" i="32" s="1"/>
  <c r="F100" i="32" s="1"/>
  <c r="V92" i="31"/>
  <c r="C83" i="30"/>
  <c r="C89" i="32" s="1"/>
  <c r="F89" i="32" s="1"/>
  <c r="V81" i="31"/>
  <c r="C76" i="30"/>
  <c r="C82" i="32" s="1"/>
  <c r="F82" i="32" s="1"/>
  <c r="V74" i="31"/>
  <c r="C149" i="30"/>
  <c r="C155" i="32" s="1"/>
  <c r="F155" i="32" s="1"/>
  <c r="V147" i="31"/>
  <c r="C70" i="30"/>
  <c r="C76" i="32" s="1"/>
  <c r="F76" i="32" s="1"/>
  <c r="V68" i="31"/>
  <c r="C170" i="30"/>
  <c r="C176" i="32" s="1"/>
  <c r="F176" i="32" s="1"/>
  <c r="V168" i="31"/>
  <c r="C143" i="30"/>
  <c r="C149" i="32" s="1"/>
  <c r="F149" i="32" s="1"/>
  <c r="V141" i="31"/>
  <c r="C132" i="30"/>
  <c r="C138" i="32" s="1"/>
  <c r="F138" i="32" s="1"/>
  <c r="V130" i="31"/>
  <c r="C138" i="30"/>
  <c r="C144" i="32" s="1"/>
  <c r="F144" i="32" s="1"/>
  <c r="V136" i="31"/>
  <c r="C131" i="30"/>
  <c r="C137" i="32" s="1"/>
  <c r="F137" i="32" s="1"/>
  <c r="V129" i="31"/>
  <c r="C90" i="30"/>
  <c r="C96" i="32" s="1"/>
  <c r="F96" i="32" s="1"/>
  <c r="V88" i="31"/>
  <c r="C63" i="30"/>
  <c r="C69" i="32" s="1"/>
  <c r="F69" i="32" s="1"/>
  <c r="V61" i="31"/>
  <c r="C191" i="30"/>
  <c r="C197" i="32" s="1"/>
  <c r="F197" i="32" s="1"/>
  <c r="V189" i="31"/>
  <c r="C104" i="30"/>
  <c r="C110" i="32" s="1"/>
  <c r="F110" i="32" s="1"/>
  <c r="V102" i="31"/>
  <c r="C73" i="30"/>
  <c r="C79" i="32" s="1"/>
  <c r="F79" i="32" s="1"/>
  <c r="V71" i="31"/>
  <c r="C139" i="30"/>
  <c r="C145" i="32" s="1"/>
  <c r="F145" i="32" s="1"/>
  <c r="V137" i="31"/>
  <c r="C177" i="30"/>
  <c r="C183" i="32" s="1"/>
  <c r="F183" i="32" s="1"/>
  <c r="V175" i="31"/>
  <c r="C71" i="30"/>
  <c r="C77" i="32" s="1"/>
  <c r="F77" i="32" s="1"/>
  <c r="V69" i="31"/>
  <c r="C96" i="30"/>
  <c r="C102" i="32" s="1"/>
  <c r="F102" i="32" s="1"/>
  <c r="V94" i="31"/>
  <c r="C160" i="30"/>
  <c r="C166" i="32" s="1"/>
  <c r="F166" i="32" s="1"/>
  <c r="V158" i="31"/>
  <c r="C81" i="30"/>
  <c r="C87" i="32" s="1"/>
  <c r="F87" i="32" s="1"/>
  <c r="V79" i="31"/>
  <c r="C59" i="30"/>
  <c r="C65" i="32" s="1"/>
  <c r="F65" i="32" s="1"/>
  <c r="V57" i="31"/>
  <c r="C187" i="30"/>
  <c r="C193" i="32" s="1"/>
  <c r="F193" i="32" s="1"/>
  <c r="V185" i="31"/>
  <c r="C137" i="30"/>
  <c r="C143" i="32" s="1"/>
  <c r="F143" i="32" s="1"/>
  <c r="V135" i="31"/>
  <c r="C58" i="30"/>
  <c r="C64" i="32" s="1"/>
  <c r="F64" i="32" s="1"/>
  <c r="V56" i="31"/>
  <c r="C74" i="30"/>
  <c r="C80" i="32" s="1"/>
  <c r="F80" i="32" s="1"/>
  <c r="V72" i="31"/>
  <c r="C151" i="30"/>
  <c r="C157" i="32" s="1"/>
  <c r="F157" i="32" s="1"/>
  <c r="V149" i="31"/>
  <c r="C55" i="30"/>
  <c r="C61" i="32" s="1"/>
  <c r="F61" i="32" s="1"/>
  <c r="V53" i="31"/>
  <c r="C183" i="30"/>
  <c r="C189" i="32" s="1"/>
  <c r="F189" i="32" s="1"/>
  <c r="V181" i="31"/>
  <c r="C89" i="30"/>
  <c r="C95" i="32" s="1"/>
  <c r="F95" i="32" s="1"/>
  <c r="V87" i="31"/>
  <c r="C97" i="30"/>
  <c r="C103" i="32" s="1"/>
  <c r="F103" i="32" s="1"/>
  <c r="V95" i="31"/>
  <c r="C82" i="30"/>
  <c r="C88" i="32" s="1"/>
  <c r="F88" i="32" s="1"/>
  <c r="V80" i="31"/>
  <c r="C167" i="30"/>
  <c r="C173" i="32" s="1"/>
  <c r="F173" i="32" s="1"/>
  <c r="V165" i="31"/>
  <c r="C124" i="30"/>
  <c r="C130" i="32" s="1"/>
  <c r="F130" i="32" s="1"/>
  <c r="V122" i="31"/>
  <c r="C188" i="30"/>
  <c r="C194" i="32" s="1"/>
  <c r="F194" i="32" s="1"/>
  <c r="V186" i="31"/>
  <c r="C122" i="30"/>
  <c r="C128" i="32" s="1"/>
  <c r="F128" i="32" s="1"/>
  <c r="V120" i="31"/>
  <c r="C115" i="30"/>
  <c r="C121" i="32" s="1"/>
  <c r="F121" i="32" s="1"/>
  <c r="V113" i="31"/>
  <c r="C165" i="30"/>
  <c r="C171" i="32" s="1"/>
  <c r="F171" i="32" s="1"/>
  <c r="V163" i="31"/>
  <c r="C86" i="30"/>
  <c r="C92" i="32" s="1"/>
  <c r="F92" i="32" s="1"/>
  <c r="V84" i="31"/>
  <c r="C51" i="30"/>
  <c r="C57" i="32" s="1"/>
  <c r="F57" i="32" s="1"/>
  <c r="V49" i="31"/>
  <c r="C175" i="30"/>
  <c r="C181" i="32" s="1"/>
  <c r="F181" i="32" s="1"/>
  <c r="V173" i="31"/>
  <c r="C148" i="30"/>
  <c r="C154" i="32" s="1"/>
  <c r="F154" i="32" s="1"/>
  <c r="V146" i="31"/>
  <c r="C163" i="30"/>
  <c r="C169" i="32" s="1"/>
  <c r="F169" i="32" s="1"/>
  <c r="V161" i="31"/>
  <c r="C189" i="30"/>
  <c r="C195" i="32" s="1"/>
  <c r="F195" i="32" s="1"/>
  <c r="V187" i="31"/>
  <c r="C126" i="30"/>
  <c r="C132" i="32" s="1"/>
  <c r="F132" i="32" s="1"/>
  <c r="V124" i="31"/>
  <c r="C95" i="30"/>
  <c r="C101" i="32" s="1"/>
  <c r="F101" i="32" s="1"/>
  <c r="V93" i="31"/>
  <c r="C72" i="30"/>
  <c r="C78" i="32" s="1"/>
  <c r="F78" i="32" s="1"/>
  <c r="V70" i="31"/>
  <c r="C114" i="30"/>
  <c r="C120" i="32" s="1"/>
  <c r="F120" i="32" s="1"/>
  <c r="V112" i="31"/>
  <c r="C68" i="30"/>
  <c r="C74" i="32" s="1"/>
  <c r="F74" i="32" s="1"/>
  <c r="V66" i="31"/>
  <c r="C66" i="30"/>
  <c r="C72" i="32" s="1"/>
  <c r="F72" i="32" s="1"/>
  <c r="V64" i="31"/>
  <c r="C135" i="30"/>
  <c r="C141" i="32" s="1"/>
  <c r="F141" i="32" s="1"/>
  <c r="V133" i="31"/>
  <c r="C112" i="30"/>
  <c r="C118" i="32" s="1"/>
  <c r="F118" i="32" s="1"/>
  <c r="V110" i="31"/>
  <c r="C176" i="30"/>
  <c r="C182" i="32" s="1"/>
  <c r="F182" i="32" s="1"/>
  <c r="V174" i="31"/>
  <c r="C98" i="30"/>
  <c r="C104" i="32" s="1"/>
  <c r="F104" i="32" s="1"/>
  <c r="V96" i="31"/>
  <c r="C91" i="30"/>
  <c r="C97" i="32" s="1"/>
  <c r="F97" i="32" s="1"/>
  <c r="V89" i="31"/>
  <c r="C84" i="30"/>
  <c r="C90" i="32" s="1"/>
  <c r="F90" i="32" s="1"/>
  <c r="V82" i="31"/>
  <c r="C153" i="30"/>
  <c r="C159" i="32" s="1"/>
  <c r="F159" i="32" s="1"/>
  <c r="V151" i="31"/>
  <c r="C53" i="30"/>
  <c r="C59" i="32" s="1"/>
  <c r="F59" i="32" s="1"/>
  <c r="V51" i="31"/>
  <c r="C109" i="30"/>
  <c r="C115" i="32" s="1"/>
  <c r="F115" i="32" s="1"/>
  <c r="V107" i="31"/>
  <c r="C173" i="30"/>
  <c r="C179" i="32" s="1"/>
  <c r="F179" i="32" s="1"/>
  <c r="V171" i="31"/>
  <c r="C178" i="30"/>
  <c r="C184" i="32" s="1"/>
  <c r="F184" i="32" s="1"/>
  <c r="V176" i="31"/>
  <c r="C101" i="30"/>
  <c r="C107" i="32" s="1"/>
  <c r="F107" i="32" s="1"/>
  <c r="V99" i="31"/>
  <c r="C69" i="30"/>
  <c r="C75" i="32" s="1"/>
  <c r="F75" i="32" s="1"/>
  <c r="V67" i="31"/>
  <c r="C174" i="30"/>
  <c r="C180" i="32" s="1"/>
  <c r="F180" i="32" s="1"/>
  <c r="V172" i="31"/>
  <c r="C125" i="30"/>
  <c r="C131" i="32" s="1"/>
  <c r="F131" i="32" s="1"/>
  <c r="V123" i="31"/>
  <c r="C136" i="30"/>
  <c r="C142" i="32" s="1"/>
  <c r="F142" i="32" s="1"/>
  <c r="V134" i="31"/>
  <c r="C129" i="30"/>
  <c r="C135" i="32" s="1"/>
  <c r="F135" i="32" s="1"/>
  <c r="V127" i="31"/>
  <c r="C134" i="30"/>
  <c r="C140" i="32" s="1"/>
  <c r="F140" i="32" s="1"/>
  <c r="V132" i="31"/>
  <c r="C52" i="30"/>
  <c r="C58" i="32" s="1"/>
  <c r="F58" i="32" s="1"/>
  <c r="V50" i="31"/>
  <c r="C140" i="30"/>
  <c r="C146" i="32" s="1"/>
  <c r="F146" i="32" s="1"/>
  <c r="V138" i="31"/>
  <c r="C147" i="30"/>
  <c r="C153" i="32" s="1"/>
  <c r="F153" i="32" s="1"/>
  <c r="V145" i="31"/>
  <c r="C181" i="30"/>
  <c r="C187" i="32" s="1"/>
  <c r="F187" i="32" s="1"/>
  <c r="V179" i="31"/>
  <c r="C110" i="30"/>
  <c r="C116" i="32" s="1"/>
  <c r="F116" i="32" s="1"/>
  <c r="V108" i="31"/>
  <c r="C79" i="30"/>
  <c r="C85" i="32" s="1"/>
  <c r="F85" i="32" s="1"/>
  <c r="V77" i="31"/>
  <c r="C56" i="30"/>
  <c r="C62" i="32" s="1"/>
  <c r="F62" i="32" s="1"/>
  <c r="V54" i="31"/>
  <c r="C100" i="30"/>
  <c r="C106" i="32" s="1"/>
  <c r="F106" i="32" s="1"/>
  <c r="V98" i="31"/>
  <c r="C164" i="30"/>
  <c r="C170" i="32" s="1"/>
  <c r="F170" i="32" s="1"/>
  <c r="V162" i="31"/>
  <c r="C67" i="30"/>
  <c r="C73" i="32" s="1"/>
  <c r="F73" i="32" s="1"/>
  <c r="V65" i="31"/>
  <c r="C60" i="30"/>
  <c r="C66" i="32" s="1"/>
  <c r="F66" i="32" s="1"/>
  <c r="V58" i="31"/>
  <c r="C62" i="30"/>
  <c r="C68" i="32" s="1"/>
  <c r="F68" i="32" s="1"/>
  <c r="V60" i="31"/>
  <c r="C154" i="30"/>
  <c r="C160" i="32" s="1"/>
  <c r="F160" i="32" s="1"/>
  <c r="V152" i="31"/>
  <c r="C127" i="30"/>
  <c r="C133" i="32" s="1"/>
  <c r="F133" i="32" s="1"/>
  <c r="V125" i="31"/>
  <c r="C150" i="30"/>
  <c r="C156" i="32" s="1"/>
  <c r="F156" i="32" s="1"/>
  <c r="V148" i="31"/>
  <c r="C113" i="30"/>
  <c r="C119" i="32" s="1"/>
  <c r="F119" i="32" s="1"/>
  <c r="V111" i="31"/>
  <c r="C102" i="30"/>
  <c r="C108" i="32" s="1"/>
  <c r="F108" i="32" s="1"/>
  <c r="V100" i="31"/>
  <c r="C80" i="30"/>
  <c r="C86" i="32" s="1"/>
  <c r="F86" i="32" s="1"/>
  <c r="V78" i="31"/>
  <c r="C128" i="30"/>
  <c r="C134" i="32" s="1"/>
  <c r="F134" i="32" s="1"/>
  <c r="V126" i="31"/>
  <c r="C192" i="30"/>
  <c r="C198" i="32" s="1"/>
  <c r="F198" i="32" s="1"/>
  <c r="V190" i="31"/>
  <c r="C130" i="30"/>
  <c r="C136" i="32" s="1"/>
  <c r="F136" i="32" s="1"/>
  <c r="V128" i="31"/>
  <c r="C123" i="30"/>
  <c r="C129" i="32" s="1"/>
  <c r="F129" i="32" s="1"/>
  <c r="V121" i="31"/>
  <c r="C105" i="30"/>
  <c r="C111" i="32" s="1"/>
  <c r="F111" i="32" s="1"/>
  <c r="V103" i="31"/>
  <c r="C169" i="30"/>
  <c r="C175" i="32" s="1"/>
  <c r="F175" i="32" s="1"/>
  <c r="V167" i="31"/>
  <c r="C118" i="30"/>
  <c r="C124" i="32" s="1"/>
  <c r="F124" i="32" s="1"/>
  <c r="V116" i="31"/>
  <c r="C87" i="30"/>
  <c r="C93" i="32" s="1"/>
  <c r="F93" i="32" s="1"/>
  <c r="V85" i="31"/>
  <c r="C64" i="30"/>
  <c r="C70" i="32" s="1"/>
  <c r="F70" i="32" s="1"/>
  <c r="V62" i="31"/>
  <c r="C146" i="30"/>
  <c r="C152" i="32" s="1"/>
  <c r="F152" i="32" s="1"/>
  <c r="V144" i="31"/>
  <c r="C119" i="30"/>
  <c r="C125" i="32" s="1"/>
  <c r="F125" i="32" s="1"/>
  <c r="V117" i="31"/>
  <c r="C107" i="30"/>
  <c r="C113" i="32" s="1"/>
  <c r="F113" i="32" s="1"/>
  <c r="V105" i="31"/>
  <c r="C161" i="30"/>
  <c r="C167" i="32" s="1"/>
  <c r="F167" i="32" s="1"/>
  <c r="V159" i="31"/>
  <c r="C92" i="30"/>
  <c r="C98" i="32" s="1"/>
  <c r="F98" i="32" s="1"/>
  <c r="V90" i="31"/>
  <c r="C156" i="30"/>
  <c r="C162" i="32" s="1"/>
  <c r="F162" i="32" s="1"/>
  <c r="V154" i="31"/>
  <c r="C179" i="30"/>
  <c r="C185" i="32" s="1"/>
  <c r="F185" i="32" s="1"/>
  <c r="V177" i="31"/>
  <c r="C54" i="30"/>
  <c r="C60" i="32" s="1"/>
  <c r="F60" i="32" s="1"/>
  <c r="V52" i="31"/>
  <c r="C111" i="30"/>
  <c r="C117" i="32" s="1"/>
  <c r="F117" i="32" s="1"/>
  <c r="V109" i="31"/>
  <c r="C88" i="30"/>
  <c r="C94" i="32" s="1"/>
  <c r="F94" i="32" s="1"/>
  <c r="V86" i="31"/>
  <c r="C116" i="30"/>
  <c r="C122" i="32" s="1"/>
  <c r="F122" i="32" s="1"/>
  <c r="V114" i="31"/>
  <c r="C180" i="30"/>
  <c r="C186" i="32" s="1"/>
  <c r="F186" i="32" s="1"/>
  <c r="V178" i="31"/>
  <c r="C106" i="30"/>
  <c r="C112" i="32" s="1"/>
  <c r="F112" i="32" s="1"/>
  <c r="V104" i="31"/>
  <c r="C99" i="30"/>
  <c r="C105" i="32" s="1"/>
  <c r="F105" i="32" s="1"/>
  <c r="V97" i="31"/>
  <c r="C78" i="30"/>
  <c r="C84" i="32" s="1"/>
  <c r="F84" i="32" s="1"/>
  <c r="V76" i="31"/>
  <c r="C159" i="30"/>
  <c r="C165" i="32" s="1"/>
  <c r="F165" i="32" s="1"/>
  <c r="V157" i="31"/>
  <c r="C184" i="30"/>
  <c r="C190" i="32" s="1"/>
  <c r="F190" i="32" s="1"/>
  <c r="V182" i="31"/>
  <c r="C75" i="30"/>
  <c r="C81" i="32" s="1"/>
  <c r="F81" i="32" s="1"/>
  <c r="V73" i="31"/>
  <c r="C145" i="30"/>
  <c r="C151" i="32" s="1"/>
  <c r="F151" i="32" s="1"/>
  <c r="V143" i="31"/>
  <c r="C162" i="30"/>
  <c r="C168" i="32" s="1"/>
  <c r="F168" i="32" s="1"/>
  <c r="V160" i="31"/>
  <c r="C144" i="30"/>
  <c r="C150" i="32" s="1"/>
  <c r="F150" i="32" s="1"/>
  <c r="V142" i="31"/>
  <c r="C65" i="30"/>
  <c r="C71" i="32" s="1"/>
  <c r="F71" i="32" s="1"/>
  <c r="V63" i="31"/>
  <c r="C166" i="30"/>
  <c r="C172" i="32" s="1"/>
  <c r="F172" i="32" s="1"/>
  <c r="V164" i="31"/>
  <c r="C155" i="30"/>
  <c r="C161" i="32" s="1"/>
  <c r="F161" i="32" s="1"/>
  <c r="V153" i="31"/>
  <c r="C121" i="30"/>
  <c r="C127" i="32" s="1"/>
  <c r="F127" i="32" s="1"/>
  <c r="V119" i="31"/>
  <c r="C185" i="30"/>
  <c r="C191" i="32" s="1"/>
  <c r="F191" i="32" s="1"/>
  <c r="V183" i="31"/>
  <c r="C120" i="30"/>
  <c r="C126" i="32" s="1"/>
  <c r="F126" i="32" s="1"/>
  <c r="V118" i="31"/>
  <c r="C182" i="30"/>
  <c r="C188" i="32" s="1"/>
  <c r="F188" i="32" s="1"/>
  <c r="V180" i="31"/>
  <c r="C61" i="30"/>
  <c r="C67" i="32" s="1"/>
  <c r="F67" i="32" s="1"/>
  <c r="V59" i="31"/>
  <c r="C158" i="30"/>
  <c r="C164" i="32" s="1"/>
  <c r="F164" i="32" s="1"/>
  <c r="V156" i="31"/>
  <c r="C117" i="30"/>
  <c r="C123" i="32" s="1"/>
  <c r="F123" i="32" s="1"/>
  <c r="V115" i="31"/>
  <c r="C85" i="30"/>
  <c r="C91" i="32" s="1"/>
  <c r="F91" i="32" s="1"/>
  <c r="V83" i="31"/>
  <c r="C141" i="30"/>
  <c r="C147" i="32" s="1"/>
  <c r="F147" i="32" s="1"/>
  <c r="V139" i="31"/>
  <c r="C152" i="30"/>
  <c r="C158" i="32" s="1"/>
  <c r="F158" i="32" s="1"/>
  <c r="V150" i="31"/>
  <c r="C168" i="30"/>
  <c r="C174" i="32" s="1"/>
  <c r="F174" i="32" s="1"/>
  <c r="V166" i="31"/>
  <c r="C194" i="30"/>
  <c r="C200" i="32" s="1"/>
  <c r="F200" i="32" s="1"/>
  <c r="V192" i="31"/>
  <c r="C77" i="30"/>
  <c r="C83" i="32" s="1"/>
  <c r="F83" i="32" s="1"/>
  <c r="V75" i="31"/>
  <c r="C190" i="30"/>
  <c r="C196" i="32" s="1"/>
  <c r="F196" i="32" s="1"/>
  <c r="V188" i="31"/>
  <c r="C133" i="30"/>
  <c r="C139" i="32" s="1"/>
  <c r="F139" i="32" s="1"/>
  <c r="V131" i="31"/>
  <c r="C142" i="30"/>
  <c r="C148" i="32" s="1"/>
  <c r="F148" i="32" s="1"/>
  <c r="V140" i="31"/>
  <c r="C93" i="30"/>
  <c r="C99" i="32" s="1"/>
  <c r="F99" i="32" s="1"/>
  <c r="V91" i="31"/>
  <c r="C157" i="30"/>
  <c r="C163" i="32" s="1"/>
  <c r="F163" i="32" s="1"/>
  <c r="V155" i="31"/>
  <c r="C186" i="30"/>
  <c r="C192" i="32" s="1"/>
  <c r="F192" i="32" s="1"/>
  <c r="V184" i="31"/>
  <c r="C139" i="26"/>
  <c r="C104" i="26" l="1"/>
  <c r="C191" i="26"/>
  <c r="C197" i="26"/>
  <c r="C63" i="26"/>
  <c r="C84" i="26"/>
  <c r="C117" i="26"/>
  <c r="C58" i="26"/>
  <c r="C102" i="26"/>
  <c r="C100" i="26"/>
  <c r="C195" i="26"/>
  <c r="C68" i="26"/>
  <c r="C190" i="26"/>
  <c r="C108" i="26"/>
  <c r="C136" i="26"/>
  <c r="C118" i="26"/>
  <c r="C129" i="26"/>
  <c r="C157" i="26"/>
  <c r="C142" i="26"/>
  <c r="C55" i="26"/>
  <c r="C93" i="26"/>
  <c r="C121" i="26"/>
  <c r="C82" i="26"/>
  <c r="C57" i="26"/>
  <c r="B139" i="31"/>
  <c r="C144" i="26"/>
  <c r="B161" i="31"/>
  <c r="C166" i="26"/>
  <c r="B136" i="31"/>
  <c r="C141" i="26"/>
  <c r="B75" i="31"/>
  <c r="C80" i="26"/>
  <c r="B55" i="31"/>
  <c r="C60" i="26"/>
  <c r="C148" i="26"/>
  <c r="C153" i="26"/>
  <c r="C159" i="26"/>
  <c r="C109" i="26"/>
  <c r="C78" i="26"/>
  <c r="C131" i="26"/>
  <c r="C96" i="26"/>
  <c r="C87" i="26"/>
  <c r="C69" i="26"/>
  <c r="C180" i="26"/>
  <c r="C154" i="26"/>
  <c r="C94" i="26"/>
  <c r="C81" i="26"/>
  <c r="C103" i="26"/>
  <c r="C107" i="26"/>
  <c r="C150" i="26"/>
  <c r="C152" i="26"/>
  <c r="C169" i="26"/>
  <c r="C160" i="26"/>
  <c r="C66" i="26"/>
  <c r="G3" i="25"/>
  <c r="C182" i="26"/>
  <c r="C105" i="26"/>
  <c r="G2" i="25"/>
  <c r="G6" i="25"/>
  <c r="C71" i="26"/>
  <c r="C134" i="26"/>
  <c r="B114" i="31"/>
  <c r="C119" i="26"/>
  <c r="B170" i="31"/>
  <c r="C175" i="26"/>
  <c r="B184" i="31"/>
  <c r="C189" i="26"/>
  <c r="B173" i="31"/>
  <c r="C178" i="26"/>
  <c r="B45" i="31"/>
  <c r="N50" i="26"/>
  <c r="T45" i="31"/>
  <c r="U45" i="31" s="1"/>
  <c r="B168" i="31"/>
  <c r="C173" i="26"/>
  <c r="B123" i="31"/>
  <c r="C128" i="26"/>
  <c r="B178" i="31"/>
  <c r="C183" i="26"/>
  <c r="B142" i="31"/>
  <c r="C147" i="26"/>
  <c r="B163" i="31"/>
  <c r="C168" i="26"/>
  <c r="B179" i="31"/>
  <c r="C184" i="26"/>
  <c r="B127" i="31"/>
  <c r="C132" i="26"/>
  <c r="B188" i="31"/>
  <c r="C193" i="26"/>
  <c r="B109" i="31"/>
  <c r="C114" i="26"/>
  <c r="B47" i="31"/>
  <c r="N52" i="26"/>
  <c r="C52" i="26"/>
  <c r="T47" i="31"/>
  <c r="U47" i="31" s="1"/>
  <c r="B46" i="31"/>
  <c r="N51" i="26"/>
  <c r="T46" i="31"/>
  <c r="U46" i="31" s="1"/>
  <c r="C51" i="26"/>
  <c r="B30" i="31"/>
  <c r="N35" i="26"/>
  <c r="T30" i="31"/>
  <c r="B32" i="31"/>
  <c r="C37" i="26"/>
  <c r="N37" i="26"/>
  <c r="T32" i="31"/>
  <c r="B10" i="31"/>
  <c r="T10" i="31"/>
  <c r="U10" i="31" s="1"/>
  <c r="N15" i="26"/>
  <c r="B26" i="31"/>
  <c r="T26" i="31"/>
  <c r="N31" i="26"/>
  <c r="B28" i="31"/>
  <c r="N33" i="26"/>
  <c r="T28" i="31"/>
  <c r="B27" i="31"/>
  <c r="N32" i="26"/>
  <c r="T27" i="31"/>
  <c r="U27" i="31" s="1"/>
  <c r="C32" i="26"/>
  <c r="B167" i="31"/>
  <c r="C172" i="26"/>
  <c r="B13" i="31"/>
  <c r="N18" i="26"/>
  <c r="T13" i="31"/>
  <c r="C18" i="26"/>
  <c r="B21" i="31"/>
  <c r="N26" i="26"/>
  <c r="T21" i="31"/>
  <c r="C112" i="26"/>
  <c r="C165" i="26"/>
  <c r="C62" i="26"/>
  <c r="C194" i="26"/>
  <c r="C33" i="26"/>
  <c r="C135" i="26"/>
  <c r="C26" i="26"/>
  <c r="B86" i="31"/>
  <c r="C91" i="26"/>
  <c r="B125" i="31"/>
  <c r="C130" i="26"/>
  <c r="B135" i="31"/>
  <c r="C140" i="26"/>
  <c r="B67" i="31"/>
  <c r="C72" i="26"/>
  <c r="B42" i="31"/>
  <c r="C47" i="26"/>
  <c r="N47" i="26"/>
  <c r="T42" i="31"/>
  <c r="B8" i="31"/>
  <c r="N13" i="26"/>
  <c r="C13" i="26"/>
  <c r="T8" i="31"/>
  <c r="U8" i="31" s="1"/>
  <c r="B9" i="31"/>
  <c r="N14" i="26"/>
  <c r="T9" i="31"/>
  <c r="U9" i="31" s="1"/>
  <c r="C14" i="26"/>
  <c r="B6" i="31"/>
  <c r="T6" i="31"/>
  <c r="N11" i="26"/>
  <c r="B141" i="31"/>
  <c r="C146" i="26"/>
  <c r="B138" i="31"/>
  <c r="C143" i="26"/>
  <c r="B93" i="31"/>
  <c r="C98" i="26"/>
  <c r="B146" i="31"/>
  <c r="C151" i="26"/>
  <c r="B119" i="31"/>
  <c r="C124" i="26"/>
  <c r="B51" i="31"/>
  <c r="C56" i="26"/>
  <c r="B181" i="31"/>
  <c r="C186" i="26"/>
  <c r="B133" i="31"/>
  <c r="C138" i="26"/>
  <c r="B38" i="31"/>
  <c r="C43" i="26"/>
  <c r="N43" i="26"/>
  <c r="T38" i="31"/>
  <c r="B31" i="31"/>
  <c r="C36" i="26"/>
  <c r="N36" i="26"/>
  <c r="T31" i="31"/>
  <c r="B165" i="31"/>
  <c r="C170" i="26"/>
  <c r="B48" i="31"/>
  <c r="T48" i="31"/>
  <c r="U48" i="31" s="1"/>
  <c r="C53" i="26"/>
  <c r="N53" i="26"/>
  <c r="B43" i="31"/>
  <c r="N48" i="26"/>
  <c r="T43" i="31"/>
  <c r="U43" i="31" s="1"/>
  <c r="B183" i="31"/>
  <c r="C188" i="26"/>
  <c r="B156" i="31"/>
  <c r="C161" i="26"/>
  <c r="B29" i="31"/>
  <c r="N34" i="26"/>
  <c r="C34" i="26"/>
  <c r="T29" i="31"/>
  <c r="U29" i="31" s="1"/>
  <c r="B44" i="31"/>
  <c r="N49" i="26"/>
  <c r="T44" i="31"/>
  <c r="C49" i="26"/>
  <c r="B59" i="31"/>
  <c r="C64" i="26"/>
  <c r="B96" i="31"/>
  <c r="C101" i="26"/>
  <c r="B140" i="31"/>
  <c r="C145" i="26"/>
  <c r="B7" i="31"/>
  <c r="N12" i="26"/>
  <c r="C12" i="26"/>
  <c r="T7" i="31"/>
  <c r="U7" i="31" s="1"/>
  <c r="B11" i="31"/>
  <c r="C16" i="26"/>
  <c r="N16" i="26"/>
  <c r="T11" i="31"/>
  <c r="B174" i="31"/>
  <c r="C179" i="26"/>
  <c r="B120" i="31"/>
  <c r="C125" i="26"/>
  <c r="B49" i="31"/>
  <c r="C54" i="26"/>
  <c r="B166" i="31"/>
  <c r="C171" i="26"/>
  <c r="B87" i="31"/>
  <c r="C92" i="26"/>
  <c r="B83" i="31"/>
  <c r="C88" i="26"/>
  <c r="B74" i="31"/>
  <c r="C79" i="26"/>
  <c r="B68" i="31"/>
  <c r="C73" i="26"/>
  <c r="B101" i="31"/>
  <c r="C106" i="26"/>
  <c r="B40" i="31"/>
  <c r="N45" i="26"/>
  <c r="T40" i="31"/>
  <c r="U40" i="31" s="1"/>
  <c r="B35" i="31"/>
  <c r="N40" i="26"/>
  <c r="T35" i="31"/>
  <c r="B41" i="31"/>
  <c r="T41" i="31"/>
  <c r="N46" i="26"/>
  <c r="B20" i="31"/>
  <c r="T20" i="31"/>
  <c r="N25" i="26"/>
  <c r="B36" i="31"/>
  <c r="N41" i="26"/>
  <c r="C41" i="26"/>
  <c r="T36" i="31"/>
  <c r="U36" i="31" s="1"/>
  <c r="B23" i="31"/>
  <c r="N28" i="26"/>
  <c r="T23" i="31"/>
  <c r="U23" i="31" s="1"/>
  <c r="B16" i="31"/>
  <c r="C21" i="26"/>
  <c r="N21" i="26"/>
  <c r="T16" i="31"/>
  <c r="U16" i="31" s="1"/>
  <c r="B39" i="31"/>
  <c r="T39" i="31"/>
  <c r="U39" i="31" s="1"/>
  <c r="C44" i="26"/>
  <c r="N44" i="26"/>
  <c r="B132" i="31"/>
  <c r="C137" i="26"/>
  <c r="B14" i="31"/>
  <c r="N19" i="26"/>
  <c r="T14" i="31"/>
  <c r="C19" i="26"/>
  <c r="C155" i="26"/>
  <c r="C149" i="26"/>
  <c r="C76" i="26"/>
  <c r="C126" i="26"/>
  <c r="C45" i="26"/>
  <c r="C50" i="26"/>
  <c r="C65" i="26"/>
  <c r="C15" i="26"/>
  <c r="B72" i="31"/>
  <c r="C77" i="26"/>
  <c r="B62" i="31"/>
  <c r="C67" i="26"/>
  <c r="B78" i="31"/>
  <c r="C83" i="26"/>
  <c r="B153" i="31"/>
  <c r="C158" i="26"/>
  <c r="B19" i="31"/>
  <c r="N24" i="26"/>
  <c r="T19" i="31"/>
  <c r="C24" i="26"/>
  <c r="B37" i="31"/>
  <c r="N42" i="26"/>
  <c r="T37" i="31"/>
  <c r="C42" i="26"/>
  <c r="B17" i="31"/>
  <c r="N22" i="26"/>
  <c r="T17" i="31"/>
  <c r="B85" i="31"/>
  <c r="C90" i="26"/>
  <c r="B187" i="31"/>
  <c r="C192" i="26"/>
  <c r="B90" i="31"/>
  <c r="C95" i="26"/>
  <c r="B80" i="31"/>
  <c r="C85" i="26"/>
  <c r="B172" i="31"/>
  <c r="C177" i="26"/>
  <c r="B162" i="31"/>
  <c r="C167" i="26"/>
  <c r="B180" i="31"/>
  <c r="C185" i="26"/>
  <c r="B65" i="31"/>
  <c r="C70" i="26"/>
  <c r="B25" i="31"/>
  <c r="N30" i="26"/>
  <c r="T25" i="31"/>
  <c r="U25" i="31" s="1"/>
  <c r="C30" i="26"/>
  <c r="B24" i="31"/>
  <c r="N29" i="26"/>
  <c r="T24" i="31"/>
  <c r="B18" i="31"/>
  <c r="N23" i="26"/>
  <c r="T18" i="31"/>
  <c r="U18" i="31" s="1"/>
  <c r="B22" i="31"/>
  <c r="T22" i="31"/>
  <c r="U22" i="31" s="1"/>
  <c r="C27" i="26"/>
  <c r="N27" i="26"/>
  <c r="B34" i="31"/>
  <c r="N39" i="26"/>
  <c r="T34" i="31"/>
  <c r="B33" i="31"/>
  <c r="N38" i="26"/>
  <c r="T33" i="31"/>
  <c r="C38" i="26"/>
  <c r="B128" i="31"/>
  <c r="C133" i="26"/>
  <c r="B122" i="31"/>
  <c r="C127" i="26"/>
  <c r="B69" i="31"/>
  <c r="C74" i="26"/>
  <c r="B5" i="31"/>
  <c r="N10" i="26"/>
  <c r="T5" i="31"/>
  <c r="U5" i="31" s="1"/>
  <c r="G5" i="25"/>
  <c r="B8" i="29" s="1"/>
  <c r="C164" i="26"/>
  <c r="C115" i="26"/>
  <c r="C163" i="26"/>
  <c r="C181" i="26"/>
  <c r="C89" i="26"/>
  <c r="C113" i="26"/>
  <c r="C59" i="26"/>
  <c r="B9" i="26"/>
  <c r="G4" i="25"/>
  <c r="B7" i="29" s="1"/>
  <c r="C61" i="26"/>
  <c r="C176" i="26"/>
  <c r="C99" i="26"/>
  <c r="C86" i="26"/>
  <c r="C111" i="26"/>
  <c r="C120" i="26"/>
  <c r="C75" i="26"/>
  <c r="C97" i="26"/>
  <c r="C20" i="26"/>
  <c r="B15" i="31"/>
  <c r="C8" i="26"/>
  <c r="B3" i="31"/>
  <c r="T3" i="31"/>
  <c r="C17" i="26"/>
  <c r="B12" i="31"/>
  <c r="C156" i="26"/>
  <c r="B151" i="31"/>
  <c r="C162" i="26"/>
  <c r="B157" i="31"/>
  <c r="C187" i="26"/>
  <c r="C123" i="26"/>
  <c r="N20" i="26"/>
  <c r="T15" i="31"/>
  <c r="U15" i="31" s="1"/>
  <c r="N17" i="26"/>
  <c r="T12" i="31"/>
  <c r="U12" i="31" s="1"/>
  <c r="B5" i="29" l="1"/>
  <c r="K2" i="25"/>
  <c r="B9" i="29"/>
  <c r="K3" i="25"/>
  <c r="B6" i="29"/>
  <c r="K5" i="25"/>
  <c r="K6" i="25"/>
  <c r="B22" i="30"/>
  <c r="B28" i="32" s="1"/>
  <c r="U20" i="31"/>
  <c r="V20" i="31" s="1"/>
  <c r="B46" i="30"/>
  <c r="B52" i="32" s="1"/>
  <c r="U44" i="31"/>
  <c r="C46" i="30" s="1"/>
  <c r="B40" i="30"/>
  <c r="B46" i="32" s="1"/>
  <c r="U38" i="31"/>
  <c r="V38" i="31" s="1"/>
  <c r="B34" i="30"/>
  <c r="B40" i="32" s="1"/>
  <c r="U32" i="31"/>
  <c r="V32" i="31" s="1"/>
  <c r="B32" i="30"/>
  <c r="B38" i="32" s="1"/>
  <c r="U30" i="31"/>
  <c r="V30" i="31" s="1"/>
  <c r="U6" i="31"/>
  <c r="V6" i="31" s="1"/>
  <c r="B36" i="30"/>
  <c r="B42" i="32" s="1"/>
  <c r="U34" i="31"/>
  <c r="C36" i="30" s="1"/>
  <c r="B23" i="30"/>
  <c r="B29" i="32" s="1"/>
  <c r="U21" i="31"/>
  <c r="C23" i="30" s="1"/>
  <c r="B15" i="30"/>
  <c r="B21" i="32" s="1"/>
  <c r="U13" i="31"/>
  <c r="V13" i="31" s="1"/>
  <c r="B26" i="30"/>
  <c r="B32" i="32" s="1"/>
  <c r="U24" i="31"/>
  <c r="V24" i="31" s="1"/>
  <c r="B33" i="30"/>
  <c r="B39" i="32" s="1"/>
  <c r="U31" i="31"/>
  <c r="C33" i="30" s="1"/>
  <c r="B37" i="30"/>
  <c r="B43" i="32" s="1"/>
  <c r="U35" i="31"/>
  <c r="V35" i="31" s="1"/>
  <c r="B13" i="30"/>
  <c r="B19" i="32" s="1"/>
  <c r="U11" i="31"/>
  <c r="C13" i="30" s="1"/>
  <c r="B35" i="30"/>
  <c r="B41" i="32" s="1"/>
  <c r="U33" i="31"/>
  <c r="C35" i="30" s="1"/>
  <c r="B19" i="30"/>
  <c r="B25" i="32" s="1"/>
  <c r="U17" i="31"/>
  <c r="C19" i="30" s="1"/>
  <c r="B39" i="30"/>
  <c r="B45" i="32" s="1"/>
  <c r="U37" i="31"/>
  <c r="C39" i="30" s="1"/>
  <c r="B21" i="30"/>
  <c r="B27" i="32" s="1"/>
  <c r="U19" i="31"/>
  <c r="V19" i="31" s="1"/>
  <c r="B16" i="30"/>
  <c r="B22" i="32" s="1"/>
  <c r="U14" i="31"/>
  <c r="C16" i="30" s="1"/>
  <c r="B43" i="30"/>
  <c r="B49" i="32" s="1"/>
  <c r="U41" i="31"/>
  <c r="V41" i="31" s="1"/>
  <c r="B44" i="30"/>
  <c r="B50" i="32" s="1"/>
  <c r="U42" i="31"/>
  <c r="C44" i="30" s="1"/>
  <c r="B30" i="30"/>
  <c r="B36" i="32" s="1"/>
  <c r="U28" i="31"/>
  <c r="C30" i="30" s="1"/>
  <c r="B28" i="30"/>
  <c r="B34" i="32" s="1"/>
  <c r="U26" i="31"/>
  <c r="V26" i="31" s="1"/>
  <c r="B5" i="30"/>
  <c r="B11" i="32" s="1"/>
  <c r="U3" i="31"/>
  <c r="V3" i="31" s="1"/>
  <c r="B12" i="30"/>
  <c r="B18" i="32" s="1"/>
  <c r="B38" i="30"/>
  <c r="B44" i="32" s="1"/>
  <c r="B27" i="30"/>
  <c r="B33" i="32" s="1"/>
  <c r="B11" i="30"/>
  <c r="B17" i="32" s="1"/>
  <c r="B18" i="30"/>
  <c r="B24" i="32" s="1"/>
  <c r="B31" i="30"/>
  <c r="B37" i="32" s="1"/>
  <c r="B10" i="30"/>
  <c r="B16" i="32" s="1"/>
  <c r="B9" i="30"/>
  <c r="B15" i="32" s="1"/>
  <c r="B8" i="30"/>
  <c r="B14" i="32" s="1"/>
  <c r="B20" i="30"/>
  <c r="B26" i="32" s="1"/>
  <c r="B47" i="30"/>
  <c r="B53" i="32" s="1"/>
  <c r="B41" i="30"/>
  <c r="B47" i="32" s="1"/>
  <c r="B42" i="30"/>
  <c r="B48" i="32" s="1"/>
  <c r="B25" i="30"/>
  <c r="B31" i="32" s="1"/>
  <c r="B24" i="30"/>
  <c r="B30" i="32" s="1"/>
  <c r="B7" i="30"/>
  <c r="B13" i="32" s="1"/>
  <c r="B49" i="30"/>
  <c r="B55" i="32" s="1"/>
  <c r="K4" i="25"/>
  <c r="B45" i="30"/>
  <c r="B51" i="32" s="1"/>
  <c r="B50" i="30"/>
  <c r="B56" i="32" s="1"/>
  <c r="B29" i="30"/>
  <c r="B35" i="32" s="1"/>
  <c r="B48" i="30"/>
  <c r="B54" i="32" s="1"/>
  <c r="B4" i="31"/>
  <c r="N9" i="26"/>
  <c r="T4" i="31"/>
  <c r="X6" i="31" s="1"/>
  <c r="C9" i="26"/>
  <c r="V18" i="31"/>
  <c r="C20" i="30"/>
  <c r="V22" i="31"/>
  <c r="C24" i="30"/>
  <c r="V8" i="31"/>
  <c r="C10" i="30"/>
  <c r="V43" i="31"/>
  <c r="C45" i="30"/>
  <c r="V40" i="31"/>
  <c r="C42" i="30"/>
  <c r="V29" i="31"/>
  <c r="C31" i="30"/>
  <c r="V25" i="31"/>
  <c r="C27" i="30"/>
  <c r="V47" i="31"/>
  <c r="C49" i="30"/>
  <c r="C38" i="30"/>
  <c r="V36" i="31"/>
  <c r="V48" i="31"/>
  <c r="C50" i="30"/>
  <c r="V10" i="31"/>
  <c r="C12" i="30"/>
  <c r="V45" i="31"/>
  <c r="C47" i="30"/>
  <c r="C9" i="30"/>
  <c r="V7" i="31"/>
  <c r="C29" i="30"/>
  <c r="V27" i="31"/>
  <c r="V39" i="31"/>
  <c r="C41" i="30"/>
  <c r="V16" i="31"/>
  <c r="C18" i="30"/>
  <c r="C48" i="30"/>
  <c r="V46" i="31"/>
  <c r="V9" i="31"/>
  <c r="C11" i="30"/>
  <c r="B14" i="30"/>
  <c r="B20" i="32" s="1"/>
  <c r="V5" i="31"/>
  <c r="C7" i="30"/>
  <c r="B17" i="30"/>
  <c r="B23" i="32" s="1"/>
  <c r="V23" i="31"/>
  <c r="C25" i="30"/>
  <c r="X5" i="31" l="1"/>
  <c r="C8" i="29" s="1"/>
  <c r="X4" i="31"/>
  <c r="Y4" i="31" s="1"/>
  <c r="C4" i="32" s="1"/>
  <c r="X3" i="31"/>
  <c r="Y3" i="31" s="1"/>
  <c r="C3" i="32" s="1"/>
  <c r="X2" i="31"/>
  <c r="C5" i="29" s="1"/>
  <c r="B56" i="34" s="1"/>
  <c r="C34" i="30"/>
  <c r="C40" i="32" s="1"/>
  <c r="C8" i="30"/>
  <c r="V44" i="31"/>
  <c r="U4" i="31"/>
  <c r="V34" i="31"/>
  <c r="C32" i="30"/>
  <c r="C38" i="32" s="1"/>
  <c r="C43" i="30"/>
  <c r="C49" i="32" s="1"/>
  <c r="V28" i="31"/>
  <c r="V33" i="31"/>
  <c r="C15" i="30"/>
  <c r="E15" i="30" s="1"/>
  <c r="C37" i="30"/>
  <c r="E37" i="30" s="1"/>
  <c r="V37" i="31"/>
  <c r="V21" i="31"/>
  <c r="C40" i="30"/>
  <c r="E40" i="30" s="1"/>
  <c r="C28" i="30"/>
  <c r="C34" i="32" s="1"/>
  <c r="C22" i="30"/>
  <c r="C28" i="32" s="1"/>
  <c r="V14" i="31"/>
  <c r="V17" i="31"/>
  <c r="C21" i="30"/>
  <c r="E21" i="30" s="1"/>
  <c r="Y6" i="31"/>
  <c r="C6" i="32" s="1"/>
  <c r="V31" i="31"/>
  <c r="C26" i="30"/>
  <c r="C32" i="32" s="1"/>
  <c r="V42" i="31"/>
  <c r="V11" i="31"/>
  <c r="B6" i="30"/>
  <c r="B12" i="32" s="1"/>
  <c r="O9" i="32" s="1"/>
  <c r="N16" i="30" s="1"/>
  <c r="C5" i="30"/>
  <c r="E5" i="30" s="1"/>
  <c r="E30" i="30"/>
  <c r="C36" i="32"/>
  <c r="E25" i="30"/>
  <c r="C31" i="32"/>
  <c r="E38" i="30"/>
  <c r="C44" i="32"/>
  <c r="E16" i="30"/>
  <c r="C22" i="32"/>
  <c r="E23" i="30"/>
  <c r="C29" i="32"/>
  <c r="E12" i="30"/>
  <c r="C18" i="32"/>
  <c r="E36" i="30"/>
  <c r="C42" i="32"/>
  <c r="E46" i="30"/>
  <c r="C52" i="32"/>
  <c r="E49" i="30"/>
  <c r="C55" i="32"/>
  <c r="E39" i="30"/>
  <c r="C45" i="32"/>
  <c r="E31" i="30"/>
  <c r="C37" i="32"/>
  <c r="E45" i="30"/>
  <c r="C51" i="32"/>
  <c r="E10" i="30"/>
  <c r="C16" i="32"/>
  <c r="E24" i="30"/>
  <c r="C30" i="32"/>
  <c r="E7" i="30"/>
  <c r="C13" i="32"/>
  <c r="E48" i="30"/>
  <c r="C54" i="32"/>
  <c r="E29" i="30"/>
  <c r="C35" i="32"/>
  <c r="E9" i="30"/>
  <c r="C15" i="32"/>
  <c r="E35" i="30"/>
  <c r="C41" i="32"/>
  <c r="E44" i="30"/>
  <c r="C50" i="32"/>
  <c r="E41" i="30"/>
  <c r="C47" i="32"/>
  <c r="E11" i="30"/>
  <c r="C17" i="32"/>
  <c r="E18" i="30"/>
  <c r="C24" i="32"/>
  <c r="E33" i="30"/>
  <c r="C39" i="32"/>
  <c r="E47" i="30"/>
  <c r="C53" i="32"/>
  <c r="E50" i="30"/>
  <c r="C56" i="32"/>
  <c r="E27" i="30"/>
  <c r="C33" i="32"/>
  <c r="E13" i="30"/>
  <c r="C19" i="32"/>
  <c r="E19" i="30"/>
  <c r="C25" i="32"/>
  <c r="E42" i="30"/>
  <c r="C48" i="32"/>
  <c r="E20" i="30"/>
  <c r="C26" i="32"/>
  <c r="V12" i="31"/>
  <c r="C14" i="30"/>
  <c r="V15" i="31"/>
  <c r="C17" i="30"/>
  <c r="M62" i="34" l="1"/>
  <c r="B79" i="34" s="1"/>
  <c r="B62" i="34"/>
  <c r="M56" i="34"/>
  <c r="B73" i="34" s="1"/>
  <c r="E34" i="30"/>
  <c r="D26" i="29"/>
  <c r="I7" i="30"/>
  <c r="D23" i="29"/>
  <c r="I4" i="30"/>
  <c r="J12" i="32"/>
  <c r="I19" i="30" s="1"/>
  <c r="J11" i="32"/>
  <c r="I18" i="30" s="1"/>
  <c r="K9" i="32"/>
  <c r="J16" i="30" s="1"/>
  <c r="J10" i="32"/>
  <c r="I17" i="30" s="1"/>
  <c r="J9" i="32"/>
  <c r="M9" i="32"/>
  <c r="L16" i="30" s="1"/>
  <c r="J13" i="32"/>
  <c r="I20" i="30" s="1"/>
  <c r="K10" i="32"/>
  <c r="J17" i="30" s="1"/>
  <c r="Y5" i="31"/>
  <c r="C5" i="32" s="1"/>
  <c r="E3" i="7"/>
  <c r="L3" i="7" s="1"/>
  <c r="L10" i="32"/>
  <c r="K17" i="30" s="1"/>
  <c r="C14" i="32"/>
  <c r="F14" i="32" s="1"/>
  <c r="G14" i="32" s="1"/>
  <c r="E8" i="30"/>
  <c r="E32" i="30"/>
  <c r="E43" i="30"/>
  <c r="C21" i="32"/>
  <c r="F21" i="32" s="1"/>
  <c r="G21" i="32" s="1"/>
  <c r="E28" i="30"/>
  <c r="E22" i="30"/>
  <c r="C43" i="32"/>
  <c r="F43" i="32" s="1"/>
  <c r="G43" i="32" s="1"/>
  <c r="L13" i="32"/>
  <c r="K20" i="30" s="1"/>
  <c r="E26" i="30"/>
  <c r="C46" i="32"/>
  <c r="F46" i="32" s="1"/>
  <c r="G46" i="32" s="1"/>
  <c r="N10" i="32"/>
  <c r="M17" i="30" s="1"/>
  <c r="B3" i="7"/>
  <c r="M13" i="32"/>
  <c r="L20" i="30" s="1"/>
  <c r="N11" i="32"/>
  <c r="M18" i="30" s="1"/>
  <c r="C6" i="29"/>
  <c r="O10" i="32"/>
  <c r="N17" i="30" s="1"/>
  <c r="L11" i="32"/>
  <c r="K18" i="30" s="1"/>
  <c r="N12" i="32"/>
  <c r="M19" i="30" s="1"/>
  <c r="M10" i="32"/>
  <c r="L17" i="30" s="1"/>
  <c r="C9" i="29"/>
  <c r="C27" i="32"/>
  <c r="F27" i="32" s="1"/>
  <c r="G27" i="32" s="1"/>
  <c r="M11" i="32"/>
  <c r="L18" i="30" s="1"/>
  <c r="K12" i="32"/>
  <c r="J19" i="30" s="1"/>
  <c r="L9" i="32"/>
  <c r="K16" i="30" s="1"/>
  <c r="K11" i="32"/>
  <c r="J18" i="30" s="1"/>
  <c r="O13" i="32"/>
  <c r="N20" i="30" s="1"/>
  <c r="N13" i="32"/>
  <c r="M20" i="30" s="1"/>
  <c r="L12" i="32"/>
  <c r="K19" i="30" s="1"/>
  <c r="C7" i="29"/>
  <c r="K13" i="32"/>
  <c r="J20" i="30" s="1"/>
  <c r="N9" i="32"/>
  <c r="M16" i="30" s="1"/>
  <c r="O12" i="32"/>
  <c r="N19" i="30" s="1"/>
  <c r="O11" i="32"/>
  <c r="N18" i="30" s="1"/>
  <c r="M12" i="32"/>
  <c r="L19" i="30" s="1"/>
  <c r="Y2" i="31"/>
  <c r="C2" i="32" s="1"/>
  <c r="C11" i="32"/>
  <c r="F11" i="32" s="1"/>
  <c r="G11" i="32" s="1"/>
  <c r="V4" i="31"/>
  <c r="C6" i="30"/>
  <c r="F33" i="32"/>
  <c r="G33" i="32" s="1"/>
  <c r="F39" i="32"/>
  <c r="G39" i="32" s="1"/>
  <c r="F17" i="32"/>
  <c r="G17" i="32" s="1"/>
  <c r="F49" i="32"/>
  <c r="G49" i="32" s="1"/>
  <c r="F40" i="32"/>
  <c r="G40" i="32" s="1"/>
  <c r="F15" i="32"/>
  <c r="G15" i="32" s="1"/>
  <c r="F54" i="32"/>
  <c r="G54" i="32" s="1"/>
  <c r="F16" i="32"/>
  <c r="G16" i="32" s="1"/>
  <c r="F37" i="32"/>
  <c r="G37" i="32" s="1"/>
  <c r="F55" i="32"/>
  <c r="G55" i="32" s="1"/>
  <c r="F42" i="32"/>
  <c r="G42" i="32" s="1"/>
  <c r="F29" i="32"/>
  <c r="G29" i="32" s="1"/>
  <c r="F44" i="32"/>
  <c r="G44" i="32" s="1"/>
  <c r="F25" i="32"/>
  <c r="G25" i="32" s="1"/>
  <c r="F56" i="32"/>
  <c r="G56" i="32" s="1"/>
  <c r="F24" i="32"/>
  <c r="G24" i="32" s="1"/>
  <c r="F26" i="32"/>
  <c r="G26" i="32" s="1"/>
  <c r="F32" i="32"/>
  <c r="G32" i="32" s="1"/>
  <c r="F48" i="32"/>
  <c r="G48" i="32" s="1"/>
  <c r="F19" i="32"/>
  <c r="G19" i="32" s="1"/>
  <c r="F28" i="32"/>
  <c r="G28" i="32" s="1"/>
  <c r="F53" i="32"/>
  <c r="G53" i="32" s="1"/>
  <c r="F38" i="32"/>
  <c r="G38" i="32" s="1"/>
  <c r="F47" i="32"/>
  <c r="G47" i="32" s="1"/>
  <c r="F50" i="32"/>
  <c r="G50" i="32" s="1"/>
  <c r="F41" i="32"/>
  <c r="G41" i="32" s="1"/>
  <c r="F35" i="32"/>
  <c r="G35" i="32" s="1"/>
  <c r="F13" i="32"/>
  <c r="G13" i="32" s="1"/>
  <c r="F34" i="32"/>
  <c r="G34" i="32" s="1"/>
  <c r="F30" i="32"/>
  <c r="G30" i="32" s="1"/>
  <c r="F51" i="32"/>
  <c r="G51" i="32" s="1"/>
  <c r="F45" i="32"/>
  <c r="G45" i="32" s="1"/>
  <c r="F52" i="32"/>
  <c r="G52" i="32" s="1"/>
  <c r="F18" i="32"/>
  <c r="G18" i="32" s="1"/>
  <c r="F22" i="32"/>
  <c r="G22" i="32" s="1"/>
  <c r="F31" i="32"/>
  <c r="G31" i="32" s="1"/>
  <c r="F36" i="32"/>
  <c r="G36" i="32" s="1"/>
  <c r="E17" i="30"/>
  <c r="C23" i="32"/>
  <c r="E14" i="30"/>
  <c r="C20" i="32"/>
  <c r="B101" i="34" l="1"/>
  <c r="U79" i="34"/>
  <c r="B95" i="34"/>
  <c r="U73" i="34"/>
  <c r="B64" i="34"/>
  <c r="M64" i="34"/>
  <c r="B81" i="34" s="1"/>
  <c r="B58" i="34"/>
  <c r="M58" i="34"/>
  <c r="B75" i="34" s="1"/>
  <c r="B60" i="34"/>
  <c r="M60" i="34"/>
  <c r="B77" i="34" s="1"/>
  <c r="M7" i="30"/>
  <c r="M5" i="30"/>
  <c r="M6" i="30"/>
  <c r="M8" i="30"/>
  <c r="M4" i="30"/>
  <c r="L71" i="7"/>
  <c r="L170" i="7"/>
  <c r="L70" i="7"/>
  <c r="L155" i="7"/>
  <c r="L156" i="7"/>
  <c r="L17" i="7"/>
  <c r="L177" i="7"/>
  <c r="L95" i="7"/>
  <c r="L52" i="7"/>
  <c r="L157" i="7"/>
  <c r="L175" i="7"/>
  <c r="L67" i="7"/>
  <c r="L166" i="7"/>
  <c r="L197" i="7"/>
  <c r="L196" i="7"/>
  <c r="L92" i="7"/>
  <c r="L130" i="7"/>
  <c r="L124" i="7"/>
  <c r="L34" i="7"/>
  <c r="L48" i="7"/>
  <c r="L145" i="7"/>
  <c r="L168" i="7"/>
  <c r="L31" i="7"/>
  <c r="L81" i="7"/>
  <c r="L120" i="7"/>
  <c r="L57" i="7"/>
  <c r="L161" i="7"/>
  <c r="L15" i="7"/>
  <c r="L136" i="7"/>
  <c r="L183" i="7"/>
  <c r="L115" i="7"/>
  <c r="L133" i="7"/>
  <c r="L78" i="7"/>
  <c r="L53" i="7"/>
  <c r="L8" i="7"/>
  <c r="D25" i="29"/>
  <c r="I6" i="30"/>
  <c r="D27" i="29"/>
  <c r="I8" i="30"/>
  <c r="D24" i="29"/>
  <c r="I5" i="30"/>
  <c r="P9" i="32"/>
  <c r="I16" i="30"/>
  <c r="P10" i="32"/>
  <c r="P13" i="32"/>
  <c r="P11" i="32"/>
  <c r="P12" i="32"/>
  <c r="L165" i="7"/>
  <c r="L122" i="7"/>
  <c r="L188" i="7"/>
  <c r="L127" i="7"/>
  <c r="E15" i="7"/>
  <c r="L151" i="7"/>
  <c r="L47" i="7"/>
  <c r="L118" i="7"/>
  <c r="L51" i="7"/>
  <c r="L30" i="7"/>
  <c r="L9" i="7"/>
  <c r="L101" i="7"/>
  <c r="L4" i="7"/>
  <c r="L201" i="7"/>
  <c r="L180" i="7"/>
  <c r="L152" i="7"/>
  <c r="L75" i="7"/>
  <c r="L199" i="7"/>
  <c r="L139" i="7"/>
  <c r="L194" i="7"/>
  <c r="L169" i="7"/>
  <c r="L193" i="7"/>
  <c r="L189" i="7"/>
  <c r="L185" i="7"/>
  <c r="L200" i="7"/>
  <c r="L172" i="7"/>
  <c r="L148" i="7"/>
  <c r="L110" i="7"/>
  <c r="L73" i="7"/>
  <c r="L191" i="7"/>
  <c r="L159" i="7"/>
  <c r="L135" i="7"/>
  <c r="L99" i="7"/>
  <c r="L186" i="7"/>
  <c r="L146" i="7"/>
  <c r="L59" i="7"/>
  <c r="L89" i="7"/>
  <c r="L94" i="7"/>
  <c r="L50" i="7"/>
  <c r="L6" i="7"/>
  <c r="L33" i="7"/>
  <c r="L68" i="7"/>
  <c r="L24" i="7"/>
  <c r="L149" i="7"/>
  <c r="L11" i="7"/>
  <c r="L125" i="7"/>
  <c r="L171" i="7"/>
  <c r="L113" i="7"/>
  <c r="L150" i="7"/>
  <c r="L63" i="7"/>
  <c r="L104" i="7"/>
  <c r="L98" i="7"/>
  <c r="L54" i="7"/>
  <c r="L14" i="7"/>
  <c r="L37" i="7"/>
  <c r="L72" i="7"/>
  <c r="L32" i="7"/>
  <c r="L83" i="7"/>
  <c r="L198" i="7"/>
  <c r="L178" i="7"/>
  <c r="L154" i="7"/>
  <c r="L134" i="7"/>
  <c r="L100" i="7"/>
  <c r="L128" i="7"/>
  <c r="L108" i="7"/>
  <c r="L87" i="7"/>
  <c r="L102" i="7"/>
  <c r="L82" i="7"/>
  <c r="L62" i="7"/>
  <c r="L38" i="7"/>
  <c r="L18" i="7"/>
  <c r="L65" i="7"/>
  <c r="L41" i="7"/>
  <c r="L21" i="7"/>
  <c r="L80" i="7"/>
  <c r="L56" i="7"/>
  <c r="L36" i="7"/>
  <c r="L16" i="7"/>
  <c r="L153" i="7"/>
  <c r="L107" i="7"/>
  <c r="L106" i="7"/>
  <c r="L141" i="7"/>
  <c r="L137" i="7"/>
  <c r="E9" i="7"/>
  <c r="L184" i="7"/>
  <c r="L164" i="7"/>
  <c r="L140" i="7"/>
  <c r="L111" i="7"/>
  <c r="L85" i="7"/>
  <c r="L23" i="7"/>
  <c r="L187" i="7"/>
  <c r="L167" i="7"/>
  <c r="L143" i="7"/>
  <c r="L129" i="7"/>
  <c r="L96" i="7"/>
  <c r="L39" i="7"/>
  <c r="L182" i="7"/>
  <c r="L162" i="7"/>
  <c r="L138" i="7"/>
  <c r="L117" i="7"/>
  <c r="L55" i="7"/>
  <c r="L112" i="7"/>
  <c r="L88" i="7"/>
  <c r="L35" i="7"/>
  <c r="L86" i="7"/>
  <c r="L66" i="7"/>
  <c r="L46" i="7"/>
  <c r="L22" i="7"/>
  <c r="L69" i="7"/>
  <c r="L49" i="7"/>
  <c r="L25" i="7"/>
  <c r="L5" i="7"/>
  <c r="L64" i="7"/>
  <c r="L40" i="7"/>
  <c r="L20" i="7"/>
  <c r="L84" i="7"/>
  <c r="L181" i="7"/>
  <c r="L91" i="7"/>
  <c r="L123" i="7"/>
  <c r="L173" i="7"/>
  <c r="L105" i="7"/>
  <c r="L121" i="7"/>
  <c r="L7" i="7"/>
  <c r="L192" i="7"/>
  <c r="L176" i="7"/>
  <c r="L160" i="7"/>
  <c r="L144" i="7"/>
  <c r="L126" i="7"/>
  <c r="L109" i="7"/>
  <c r="L77" i="7"/>
  <c r="L27" i="7"/>
  <c r="L195" i="7"/>
  <c r="L179" i="7"/>
  <c r="L163" i="7"/>
  <c r="L147" i="7"/>
  <c r="L131" i="7"/>
  <c r="L114" i="7"/>
  <c r="L93" i="7"/>
  <c r="L43" i="7"/>
  <c r="L190" i="7"/>
  <c r="L174" i="7"/>
  <c r="L158" i="7"/>
  <c r="L142" i="7"/>
  <c r="L119" i="7"/>
  <c r="L97" i="7"/>
  <c r="L132" i="7"/>
  <c r="L116" i="7"/>
  <c r="L103" i="7"/>
  <c r="L79" i="7"/>
  <c r="L19" i="7"/>
  <c r="L90" i="7"/>
  <c r="L74" i="7"/>
  <c r="L58" i="7"/>
  <c r="L42" i="7"/>
  <c r="L26" i="7"/>
  <c r="L10" i="7"/>
  <c r="L61" i="7"/>
  <c r="L45" i="7"/>
  <c r="L29" i="7"/>
  <c r="L13" i="7"/>
  <c r="L76" i="7"/>
  <c r="L60" i="7"/>
  <c r="L44" i="7"/>
  <c r="L28" i="7"/>
  <c r="L12" i="7"/>
  <c r="I19" i="7"/>
  <c r="I3" i="7"/>
  <c r="I191" i="7"/>
  <c r="I69" i="7"/>
  <c r="I122" i="7"/>
  <c r="I133" i="7"/>
  <c r="I112" i="7"/>
  <c r="I90" i="7"/>
  <c r="I110" i="7"/>
  <c r="I12" i="7"/>
  <c r="I188" i="7"/>
  <c r="I153" i="7"/>
  <c r="I44" i="7"/>
  <c r="I54" i="7"/>
  <c r="I166" i="7"/>
  <c r="I101" i="7"/>
  <c r="I76" i="7"/>
  <c r="I167" i="7"/>
  <c r="I70" i="7"/>
  <c r="I22" i="7"/>
  <c r="I30" i="7"/>
  <c r="I37" i="7"/>
  <c r="I59" i="7"/>
  <c r="I136" i="7"/>
  <c r="I192" i="7"/>
  <c r="I147" i="7"/>
  <c r="I198" i="7"/>
  <c r="I185" i="7"/>
  <c r="I96" i="7"/>
  <c r="I5" i="7"/>
  <c r="I27" i="7"/>
  <c r="I152" i="7"/>
  <c r="B15" i="7"/>
  <c r="I129" i="7"/>
  <c r="I168" i="7"/>
  <c r="I114" i="7"/>
  <c r="I113" i="7"/>
  <c r="I195" i="7"/>
  <c r="I175" i="7"/>
  <c r="I151" i="7"/>
  <c r="I134" i="7"/>
  <c r="I116" i="7"/>
  <c r="I80" i="7"/>
  <c r="I4" i="7"/>
  <c r="I170" i="7"/>
  <c r="I138" i="7"/>
  <c r="I88" i="7"/>
  <c r="I189" i="7"/>
  <c r="I157" i="7"/>
  <c r="I124" i="7"/>
  <c r="I34" i="7"/>
  <c r="I107" i="7"/>
  <c r="I10" i="7"/>
  <c r="I73" i="7"/>
  <c r="I41" i="7"/>
  <c r="I9" i="7"/>
  <c r="I48" i="7"/>
  <c r="I16" i="7"/>
  <c r="I63" i="7"/>
  <c r="I31" i="7"/>
  <c r="I196" i="7"/>
  <c r="I172" i="7"/>
  <c r="I103" i="7"/>
  <c r="I180" i="7"/>
  <c r="I160" i="7"/>
  <c r="I50" i="7"/>
  <c r="I183" i="7"/>
  <c r="I163" i="7"/>
  <c r="I143" i="7"/>
  <c r="I118" i="7"/>
  <c r="I87" i="7"/>
  <c r="I66" i="7"/>
  <c r="I186" i="7"/>
  <c r="I154" i="7"/>
  <c r="I106" i="7"/>
  <c r="B9" i="7"/>
  <c r="I173" i="7"/>
  <c r="I141" i="7"/>
  <c r="I102" i="7"/>
  <c r="I123" i="7"/>
  <c r="I78" i="7"/>
  <c r="I89" i="7"/>
  <c r="I57" i="7"/>
  <c r="I25" i="7"/>
  <c r="I64" i="7"/>
  <c r="I32" i="7"/>
  <c r="I79" i="7"/>
  <c r="I47" i="7"/>
  <c r="I15" i="7"/>
  <c r="I184" i="7"/>
  <c r="I74" i="7"/>
  <c r="I156" i="7"/>
  <c r="I200" i="7"/>
  <c r="I164" i="7"/>
  <c r="I144" i="7"/>
  <c r="I199" i="7"/>
  <c r="I179" i="7"/>
  <c r="I159" i="7"/>
  <c r="I135" i="7"/>
  <c r="I117" i="7"/>
  <c r="I84" i="7"/>
  <c r="I6" i="7"/>
  <c r="I182" i="7"/>
  <c r="I150" i="7"/>
  <c r="I105" i="7"/>
  <c r="I201" i="7"/>
  <c r="I169" i="7"/>
  <c r="I137" i="7"/>
  <c r="I99" i="7"/>
  <c r="I119" i="7"/>
  <c r="I58" i="7"/>
  <c r="I85" i="7"/>
  <c r="I53" i="7"/>
  <c r="I21" i="7"/>
  <c r="I60" i="7"/>
  <c r="I28" i="7"/>
  <c r="I75" i="7"/>
  <c r="I43" i="7"/>
  <c r="I11" i="7"/>
  <c r="C3" i="7"/>
  <c r="I128" i="7"/>
  <c r="I176" i="7"/>
  <c r="I140" i="7"/>
  <c r="I86" i="7"/>
  <c r="I148" i="7"/>
  <c r="I100" i="7"/>
  <c r="I130" i="7"/>
  <c r="I46" i="7"/>
  <c r="I187" i="7"/>
  <c r="I171" i="7"/>
  <c r="I155" i="7"/>
  <c r="I139" i="7"/>
  <c r="I132" i="7"/>
  <c r="I104" i="7"/>
  <c r="I82" i="7"/>
  <c r="I62" i="7"/>
  <c r="I194" i="7"/>
  <c r="I178" i="7"/>
  <c r="I162" i="7"/>
  <c r="I146" i="7"/>
  <c r="I121" i="7"/>
  <c r="I98" i="7"/>
  <c r="I18" i="7"/>
  <c r="I197" i="7"/>
  <c r="I181" i="7"/>
  <c r="I165" i="7"/>
  <c r="I149" i="7"/>
  <c r="I126" i="7"/>
  <c r="I109" i="7"/>
  <c r="I92" i="7"/>
  <c r="I131" i="7"/>
  <c r="I115" i="7"/>
  <c r="I95" i="7"/>
  <c r="I42" i="7"/>
  <c r="I97" i="7"/>
  <c r="I81" i="7"/>
  <c r="I65" i="7"/>
  <c r="I49" i="7"/>
  <c r="I33" i="7"/>
  <c r="I17" i="7"/>
  <c r="I72" i="7"/>
  <c r="I56" i="7"/>
  <c r="I40" i="7"/>
  <c r="I24" i="7"/>
  <c r="I8" i="7"/>
  <c r="I71" i="7"/>
  <c r="I55" i="7"/>
  <c r="I39" i="7"/>
  <c r="I23" i="7"/>
  <c r="I7" i="7"/>
  <c r="I190" i="7"/>
  <c r="I174" i="7"/>
  <c r="I158" i="7"/>
  <c r="I142" i="7"/>
  <c r="I120" i="7"/>
  <c r="I91" i="7"/>
  <c r="I14" i="7"/>
  <c r="I193" i="7"/>
  <c r="I177" i="7"/>
  <c r="I161" i="7"/>
  <c r="I145" i="7"/>
  <c r="I125" i="7"/>
  <c r="I108" i="7"/>
  <c r="I38" i="7"/>
  <c r="I127" i="7"/>
  <c r="I111" i="7"/>
  <c r="I94" i="7"/>
  <c r="I26" i="7"/>
  <c r="I93" i="7"/>
  <c r="I77" i="7"/>
  <c r="I61" i="7"/>
  <c r="I45" i="7"/>
  <c r="I29" i="7"/>
  <c r="I13" i="7"/>
  <c r="I68" i="7"/>
  <c r="I52" i="7"/>
  <c r="I36" i="7"/>
  <c r="I20" i="7"/>
  <c r="I83" i="7"/>
  <c r="I67" i="7"/>
  <c r="I51" i="7"/>
  <c r="I35" i="7"/>
  <c r="F3" i="7"/>
  <c r="D3" i="7"/>
  <c r="E6" i="30"/>
  <c r="J8" i="30" s="1"/>
  <c r="K8" i="30" s="1"/>
  <c r="C12" i="32"/>
  <c r="F12" i="32" s="1"/>
  <c r="G12" i="32" s="1"/>
  <c r="F20" i="32"/>
  <c r="G20" i="32" s="1"/>
  <c r="F23" i="32"/>
  <c r="O73" i="34" l="1"/>
  <c r="M73" i="34" s="1"/>
  <c r="AA73" i="34"/>
  <c r="S73" i="34"/>
  <c r="B99" i="34"/>
  <c r="U77" i="34"/>
  <c r="B103" i="34"/>
  <c r="U81" i="34"/>
  <c r="O79" i="34"/>
  <c r="M79" i="34" s="1"/>
  <c r="S79" i="34"/>
  <c r="AA79" i="34"/>
  <c r="B97" i="34"/>
  <c r="U75" i="34"/>
  <c r="J5" i="30"/>
  <c r="K5" i="30" s="1"/>
  <c r="J7" i="30"/>
  <c r="J6" i="30"/>
  <c r="R3" i="7" s="1"/>
  <c r="J4" i="30"/>
  <c r="G95" i="34" s="1"/>
  <c r="S95" i="34" s="1"/>
  <c r="G103" i="34"/>
  <c r="S103" i="34" s="1"/>
  <c r="K29" i="7"/>
  <c r="K3" i="7"/>
  <c r="J6" i="7"/>
  <c r="J3" i="7"/>
  <c r="M15" i="7"/>
  <c r="M3" i="7"/>
  <c r="M96" i="7"/>
  <c r="M132" i="7"/>
  <c r="M54" i="7"/>
  <c r="M151" i="7"/>
  <c r="M40" i="7"/>
  <c r="J91" i="7"/>
  <c r="M107" i="7"/>
  <c r="J53" i="7"/>
  <c r="J114" i="7"/>
  <c r="M180" i="7"/>
  <c r="M87" i="7"/>
  <c r="M35" i="7"/>
  <c r="J81" i="7"/>
  <c r="J133" i="7"/>
  <c r="C9" i="7"/>
  <c r="J67" i="7"/>
  <c r="M156" i="7"/>
  <c r="M34" i="7"/>
  <c r="M5" i="7"/>
  <c r="J151" i="7"/>
  <c r="J188" i="7"/>
  <c r="J43" i="7"/>
  <c r="J182" i="7"/>
  <c r="J157" i="7"/>
  <c r="J129" i="7"/>
  <c r="J64" i="7"/>
  <c r="J74" i="7"/>
  <c r="M196" i="7"/>
  <c r="M128" i="7"/>
  <c r="M165" i="7"/>
  <c r="M33" i="7"/>
  <c r="M7" i="7"/>
  <c r="J174" i="7"/>
  <c r="J123" i="7"/>
  <c r="J127" i="7"/>
  <c r="J56" i="7"/>
  <c r="J42" i="7"/>
  <c r="J135" i="7"/>
  <c r="J179" i="7"/>
  <c r="J150" i="7"/>
  <c r="J181" i="7"/>
  <c r="J108" i="7"/>
  <c r="J172" i="7"/>
  <c r="J25" i="7"/>
  <c r="J104" i="7"/>
  <c r="J40" i="7"/>
  <c r="J27" i="7"/>
  <c r="J26" i="7"/>
  <c r="J159" i="7"/>
  <c r="J87" i="7"/>
  <c r="J121" i="7"/>
  <c r="J165" i="7"/>
  <c r="J77" i="7"/>
  <c r="J140" i="7"/>
  <c r="J130" i="7"/>
  <c r="J96" i="7"/>
  <c r="J8" i="7"/>
  <c r="J82" i="7"/>
  <c r="J18" i="7"/>
  <c r="M62" i="7"/>
  <c r="M154" i="7"/>
  <c r="M122" i="7"/>
  <c r="M89" i="7"/>
  <c r="M67" i="7"/>
  <c r="M188" i="7"/>
  <c r="M183" i="7"/>
  <c r="M182" i="7"/>
  <c r="M193" i="7"/>
  <c r="M46" i="7"/>
  <c r="M57" i="7"/>
  <c r="M12" i="7"/>
  <c r="J183" i="7"/>
  <c r="J187" i="7"/>
  <c r="J198" i="7"/>
  <c r="J142" i="7"/>
  <c r="J197" i="7"/>
  <c r="J125" i="7"/>
  <c r="J69" i="7"/>
  <c r="J164" i="7"/>
  <c r="J86" i="7"/>
  <c r="J98" i="7"/>
  <c r="J88" i="7"/>
  <c r="J24" i="7"/>
  <c r="J35" i="7"/>
  <c r="J58" i="7"/>
  <c r="F9" i="7"/>
  <c r="M125" i="7"/>
  <c r="M139" i="7"/>
  <c r="M138" i="7"/>
  <c r="M149" i="7"/>
  <c r="M123" i="7"/>
  <c r="M17" i="7"/>
  <c r="M110" i="7"/>
  <c r="M200" i="7"/>
  <c r="M160" i="7"/>
  <c r="M140" i="7"/>
  <c r="F15" i="7"/>
  <c r="M171" i="7"/>
  <c r="M147" i="7"/>
  <c r="M114" i="7"/>
  <c r="M10" i="7"/>
  <c r="M174" i="7"/>
  <c r="M150" i="7"/>
  <c r="M117" i="7"/>
  <c r="M30" i="7"/>
  <c r="M185" i="7"/>
  <c r="M153" i="7"/>
  <c r="M121" i="7"/>
  <c r="M84" i="7"/>
  <c r="M127" i="7"/>
  <c r="M91" i="7"/>
  <c r="M38" i="7"/>
  <c r="M81" i="7"/>
  <c r="M53" i="7"/>
  <c r="M25" i="7"/>
  <c r="M60" i="7"/>
  <c r="M36" i="7"/>
  <c r="M8" i="7"/>
  <c r="M55" i="7"/>
  <c r="M27" i="7"/>
  <c r="M152" i="7"/>
  <c r="M88" i="7"/>
  <c r="M195" i="7"/>
  <c r="M167" i="7"/>
  <c r="M102" i="7"/>
  <c r="M198" i="7"/>
  <c r="M170" i="7"/>
  <c r="M103" i="7"/>
  <c r="M26" i="7"/>
  <c r="M177" i="7"/>
  <c r="M106" i="7"/>
  <c r="M76" i="7"/>
  <c r="M90" i="7"/>
  <c r="M101" i="7"/>
  <c r="M73" i="7"/>
  <c r="M49" i="7"/>
  <c r="M56" i="7"/>
  <c r="M28" i="7"/>
  <c r="M75" i="7"/>
  <c r="M51" i="7"/>
  <c r="M23" i="7"/>
  <c r="M109" i="7"/>
  <c r="M136" i="7"/>
  <c r="M148" i="7"/>
  <c r="M66" i="7"/>
  <c r="M187" i="7"/>
  <c r="M163" i="7"/>
  <c r="M130" i="7"/>
  <c r="M99" i="7"/>
  <c r="M190" i="7"/>
  <c r="M158" i="7"/>
  <c r="M134" i="7"/>
  <c r="M100" i="7"/>
  <c r="M197" i="7"/>
  <c r="M169" i="7"/>
  <c r="M145" i="7"/>
  <c r="M104" i="7"/>
  <c r="M50" i="7"/>
  <c r="M115" i="7"/>
  <c r="M70" i="7"/>
  <c r="M97" i="7"/>
  <c r="M69" i="7"/>
  <c r="M37" i="7"/>
  <c r="M9" i="7"/>
  <c r="M52" i="7"/>
  <c r="M20" i="7"/>
  <c r="M71" i="7"/>
  <c r="M43" i="7"/>
  <c r="M11" i="7"/>
  <c r="J163" i="7"/>
  <c r="J115" i="7"/>
  <c r="J37" i="7"/>
  <c r="J166" i="7"/>
  <c r="J101" i="7"/>
  <c r="J189" i="7"/>
  <c r="J149" i="7"/>
  <c r="J85" i="7"/>
  <c r="J196" i="7"/>
  <c r="J156" i="7"/>
  <c r="J103" i="7"/>
  <c r="J122" i="7"/>
  <c r="J61" i="7"/>
  <c r="J72" i="7"/>
  <c r="J32" i="7"/>
  <c r="J59" i="7"/>
  <c r="J11" i="7"/>
  <c r="J50" i="7"/>
  <c r="J10" i="7"/>
  <c r="J171" i="7"/>
  <c r="J191" i="7"/>
  <c r="J139" i="7"/>
  <c r="J117" i="7"/>
  <c r="J190" i="7"/>
  <c r="J158" i="7"/>
  <c r="J119" i="7"/>
  <c r="J4" i="7"/>
  <c r="J173" i="7"/>
  <c r="J141" i="7"/>
  <c r="J102" i="7"/>
  <c r="J9" i="7"/>
  <c r="J180" i="7"/>
  <c r="J148" i="7"/>
  <c r="J112" i="7"/>
  <c r="J17" i="7"/>
  <c r="J106" i="7"/>
  <c r="J29" i="7"/>
  <c r="J80" i="7"/>
  <c r="J48" i="7"/>
  <c r="J16" i="7"/>
  <c r="J51" i="7"/>
  <c r="J19" i="7"/>
  <c r="J66" i="7"/>
  <c r="J34" i="7"/>
  <c r="T3" i="7"/>
  <c r="K146" i="7"/>
  <c r="K130" i="7"/>
  <c r="J90" i="7"/>
  <c r="J195" i="7"/>
  <c r="J175" i="7"/>
  <c r="J116" i="7"/>
  <c r="J132" i="7"/>
  <c r="J131" i="7"/>
  <c r="J93" i="7"/>
  <c r="J33" i="7"/>
  <c r="J186" i="7"/>
  <c r="J170" i="7"/>
  <c r="J154" i="7"/>
  <c r="J138" i="7"/>
  <c r="J105" i="7"/>
  <c r="J57" i="7"/>
  <c r="J201" i="7"/>
  <c r="J185" i="7"/>
  <c r="J169" i="7"/>
  <c r="J153" i="7"/>
  <c r="J137" i="7"/>
  <c r="J109" i="7"/>
  <c r="J95" i="7"/>
  <c r="J75" i="7"/>
  <c r="J5" i="7"/>
  <c r="J192" i="7"/>
  <c r="J176" i="7"/>
  <c r="J160" i="7"/>
  <c r="J144" i="7"/>
  <c r="J128" i="7"/>
  <c r="J111" i="7"/>
  <c r="J83" i="7"/>
  <c r="J134" i="7"/>
  <c r="J118" i="7"/>
  <c r="J99" i="7"/>
  <c r="J73" i="7"/>
  <c r="J13" i="7"/>
  <c r="J92" i="7"/>
  <c r="J76" i="7"/>
  <c r="J60" i="7"/>
  <c r="J44" i="7"/>
  <c r="J28" i="7"/>
  <c r="J12" i="7"/>
  <c r="J63" i="7"/>
  <c r="J47" i="7"/>
  <c r="J31" i="7"/>
  <c r="J15" i="7"/>
  <c r="J78" i="7"/>
  <c r="J62" i="7"/>
  <c r="J46" i="7"/>
  <c r="J30" i="7"/>
  <c r="J14" i="7"/>
  <c r="K10" i="7"/>
  <c r="J167" i="7"/>
  <c r="C15" i="7"/>
  <c r="J143" i="7"/>
  <c r="J155" i="7"/>
  <c r="J199" i="7"/>
  <c r="J147" i="7"/>
  <c r="J41" i="7"/>
  <c r="J194" i="7"/>
  <c r="J178" i="7"/>
  <c r="J162" i="7"/>
  <c r="J146" i="7"/>
  <c r="J120" i="7"/>
  <c r="J94" i="7"/>
  <c r="J49" i="7"/>
  <c r="J193" i="7"/>
  <c r="J177" i="7"/>
  <c r="J161" i="7"/>
  <c r="J145" i="7"/>
  <c r="J124" i="7"/>
  <c r="J107" i="7"/>
  <c r="J79" i="7"/>
  <c r="J65" i="7"/>
  <c r="J200" i="7"/>
  <c r="J184" i="7"/>
  <c r="J168" i="7"/>
  <c r="J152" i="7"/>
  <c r="J136" i="7"/>
  <c r="J113" i="7"/>
  <c r="J89" i="7"/>
  <c r="J21" i="7"/>
  <c r="J126" i="7"/>
  <c r="J110" i="7"/>
  <c r="J97" i="7"/>
  <c r="J45" i="7"/>
  <c r="J100" i="7"/>
  <c r="J84" i="7"/>
  <c r="J68" i="7"/>
  <c r="J52" i="7"/>
  <c r="J36" i="7"/>
  <c r="J20" i="7"/>
  <c r="J71" i="7"/>
  <c r="J55" i="7"/>
  <c r="J39" i="7"/>
  <c r="J23" i="7"/>
  <c r="J7" i="7"/>
  <c r="J70" i="7"/>
  <c r="J54" i="7"/>
  <c r="J38" i="7"/>
  <c r="J22" i="7"/>
  <c r="K4" i="7"/>
  <c r="K190" i="7"/>
  <c r="K81" i="7"/>
  <c r="K92" i="7"/>
  <c r="K162" i="7"/>
  <c r="K99" i="7"/>
  <c r="K118" i="7"/>
  <c r="K91" i="7"/>
  <c r="K68" i="7"/>
  <c r="K74" i="7"/>
  <c r="K149" i="7"/>
  <c r="K38" i="7"/>
  <c r="K174" i="7"/>
  <c r="K127" i="7"/>
  <c r="K88" i="7"/>
  <c r="K71" i="7"/>
  <c r="K136" i="7"/>
  <c r="K75" i="7"/>
  <c r="K157" i="7"/>
  <c r="M176" i="7"/>
  <c r="M168" i="7"/>
  <c r="M95" i="7"/>
  <c r="M192" i="7"/>
  <c r="M98" i="7"/>
  <c r="M199" i="7"/>
  <c r="M179" i="7"/>
  <c r="M155" i="7"/>
  <c r="M135" i="7"/>
  <c r="M113" i="7"/>
  <c r="M14" i="7"/>
  <c r="M186" i="7"/>
  <c r="M166" i="7"/>
  <c r="M142" i="7"/>
  <c r="M118" i="7"/>
  <c r="M86" i="7"/>
  <c r="M201" i="7"/>
  <c r="M181" i="7"/>
  <c r="M161" i="7"/>
  <c r="M137" i="7"/>
  <c r="M105" i="7"/>
  <c r="M80" i="7"/>
  <c r="M131" i="7"/>
  <c r="M111" i="7"/>
  <c r="M82" i="7"/>
  <c r="M6" i="7"/>
  <c r="M85" i="7"/>
  <c r="M65" i="7"/>
  <c r="M41" i="7"/>
  <c r="M21" i="7"/>
  <c r="M68" i="7"/>
  <c r="M44" i="7"/>
  <c r="M24" i="7"/>
  <c r="M83" i="7"/>
  <c r="M59" i="7"/>
  <c r="M39" i="7"/>
  <c r="M19" i="7"/>
  <c r="M164" i="7"/>
  <c r="M144" i="7"/>
  <c r="M184" i="7"/>
  <c r="M124" i="7"/>
  <c r="M126" i="7"/>
  <c r="M172" i="7"/>
  <c r="M108" i="7"/>
  <c r="M58" i="7"/>
  <c r="M191" i="7"/>
  <c r="M175" i="7"/>
  <c r="M159" i="7"/>
  <c r="M143" i="7"/>
  <c r="M129" i="7"/>
  <c r="M112" i="7"/>
  <c r="M18" i="7"/>
  <c r="M194" i="7"/>
  <c r="M178" i="7"/>
  <c r="M162" i="7"/>
  <c r="M146" i="7"/>
  <c r="M133" i="7"/>
  <c r="M116" i="7"/>
  <c r="M72" i="7"/>
  <c r="M4" i="7"/>
  <c r="M189" i="7"/>
  <c r="M173" i="7"/>
  <c r="M157" i="7"/>
  <c r="M141" i="7"/>
  <c r="M120" i="7"/>
  <c r="M94" i="7"/>
  <c r="M78" i="7"/>
  <c r="M42" i="7"/>
  <c r="M119" i="7"/>
  <c r="M92" i="7"/>
  <c r="M74" i="7"/>
  <c r="M22" i="7"/>
  <c r="M93" i="7"/>
  <c r="M77" i="7"/>
  <c r="M61" i="7"/>
  <c r="M45" i="7"/>
  <c r="M29" i="7"/>
  <c r="M13" i="7"/>
  <c r="M64" i="7"/>
  <c r="M48" i="7"/>
  <c r="M32" i="7"/>
  <c r="M16" i="7"/>
  <c r="M79" i="7"/>
  <c r="M63" i="7"/>
  <c r="M47" i="7"/>
  <c r="M31" i="7"/>
  <c r="K45" i="7"/>
  <c r="K109" i="7"/>
  <c r="K192" i="7"/>
  <c r="K170" i="7"/>
  <c r="K66" i="7"/>
  <c r="K151" i="7"/>
  <c r="K145" i="7"/>
  <c r="K158" i="7"/>
  <c r="K191" i="7"/>
  <c r="K121" i="7"/>
  <c r="K39" i="7"/>
  <c r="K57" i="7"/>
  <c r="K138" i="7"/>
  <c r="K107" i="7"/>
  <c r="K89" i="7"/>
  <c r="K72" i="7"/>
  <c r="K67" i="7"/>
  <c r="K6" i="7"/>
  <c r="K163" i="7"/>
  <c r="K47" i="7"/>
  <c r="K50" i="7"/>
  <c r="K18" i="7"/>
  <c r="K28" i="7"/>
  <c r="K30" i="7"/>
  <c r="K115" i="7"/>
  <c r="K108" i="7"/>
  <c r="K182" i="7"/>
  <c r="K63" i="7"/>
  <c r="K60" i="7"/>
  <c r="K189" i="7"/>
  <c r="K172" i="7"/>
  <c r="K159" i="7"/>
  <c r="K86" i="7"/>
  <c r="K7" i="7"/>
  <c r="K25" i="7"/>
  <c r="K24" i="7"/>
  <c r="K200" i="7"/>
  <c r="K187" i="7"/>
  <c r="K117" i="7"/>
  <c r="K35" i="7"/>
  <c r="K37" i="7"/>
  <c r="K98" i="7"/>
  <c r="K132" i="7"/>
  <c r="K135" i="7"/>
  <c r="K106" i="7"/>
  <c r="K16" i="7"/>
  <c r="K27" i="7"/>
  <c r="K179" i="7"/>
  <c r="K161" i="7"/>
  <c r="K17" i="7"/>
  <c r="K84" i="7"/>
  <c r="K164" i="7"/>
  <c r="K150" i="7"/>
  <c r="K140" i="7"/>
  <c r="K131" i="7"/>
  <c r="K103" i="7"/>
  <c r="K42" i="7"/>
  <c r="K119" i="7"/>
  <c r="K181" i="7"/>
  <c r="K168" i="7"/>
  <c r="K155" i="7"/>
  <c r="K85" i="7"/>
  <c r="K70" i="7"/>
  <c r="K14" i="7"/>
  <c r="K193" i="7"/>
  <c r="K123" i="7"/>
  <c r="K137" i="7"/>
  <c r="K15" i="7"/>
  <c r="K148" i="7"/>
  <c r="K13" i="7"/>
  <c r="K62" i="7"/>
  <c r="K76" i="7"/>
  <c r="K147" i="7"/>
  <c r="K160" i="7"/>
  <c r="K141" i="7"/>
  <c r="K104" i="7"/>
  <c r="K142" i="7"/>
  <c r="K34" i="7"/>
  <c r="K95" i="7"/>
  <c r="K116" i="7"/>
  <c r="K128" i="7"/>
  <c r="K122" i="7"/>
  <c r="K20" i="7"/>
  <c r="K94" i="7"/>
  <c r="K156" i="7"/>
  <c r="K52" i="7"/>
  <c r="K143" i="7"/>
  <c r="K8" i="7"/>
  <c r="K64" i="7"/>
  <c r="K55" i="7"/>
  <c r="K58" i="7"/>
  <c r="K73" i="7"/>
  <c r="K9" i="7"/>
  <c r="K78" i="7"/>
  <c r="K197" i="7"/>
  <c r="K124" i="7"/>
  <c r="K184" i="7"/>
  <c r="K112" i="7"/>
  <c r="K171" i="7"/>
  <c r="K96" i="7"/>
  <c r="K102" i="7"/>
  <c r="K83" i="7"/>
  <c r="K19" i="7"/>
  <c r="K22" i="7"/>
  <c r="K21" i="7"/>
  <c r="K90" i="7"/>
  <c r="K153" i="7"/>
  <c r="K33" i="7"/>
  <c r="K180" i="7"/>
  <c r="K61" i="7"/>
  <c r="K111" i="7"/>
  <c r="K65" i="7"/>
  <c r="K80" i="7"/>
  <c r="K97" i="7"/>
  <c r="K43" i="7"/>
  <c r="K77" i="7"/>
  <c r="K59" i="7"/>
  <c r="K12" i="7"/>
  <c r="K56" i="7"/>
  <c r="K40" i="7"/>
  <c r="K185" i="7"/>
  <c r="K120" i="7"/>
  <c r="K49" i="7"/>
  <c r="K31" i="7"/>
  <c r="K113" i="7"/>
  <c r="K183" i="7"/>
  <c r="K196" i="7"/>
  <c r="K169" i="7"/>
  <c r="K186" i="7"/>
  <c r="K188" i="7"/>
  <c r="K126" i="7"/>
  <c r="K175" i="7"/>
  <c r="K114" i="7"/>
  <c r="K105" i="7"/>
  <c r="K87" i="7"/>
  <c r="K23" i="7"/>
  <c r="K26" i="7"/>
  <c r="K41" i="7"/>
  <c r="K198" i="7"/>
  <c r="K134" i="7"/>
  <c r="K165" i="7"/>
  <c r="K44" i="7"/>
  <c r="K152" i="7"/>
  <c r="D15" i="7"/>
  <c r="K139" i="7"/>
  <c r="K133" i="7"/>
  <c r="K48" i="7"/>
  <c r="K51" i="7"/>
  <c r="K54" i="7"/>
  <c r="K53" i="7"/>
  <c r="K11" i="7"/>
  <c r="K110" i="7"/>
  <c r="K178" i="7"/>
  <c r="K101" i="7"/>
  <c r="K177" i="7"/>
  <c r="K125" i="7"/>
  <c r="K201" i="7"/>
  <c r="K32" i="7"/>
  <c r="K144" i="7"/>
  <c r="K194" i="7"/>
  <c r="K93" i="7"/>
  <c r="K69" i="7"/>
  <c r="K5" i="7"/>
  <c r="K100" i="7"/>
  <c r="K176" i="7"/>
  <c r="K166" i="7"/>
  <c r="K46" i="7"/>
  <c r="K199" i="7"/>
  <c r="K82" i="7"/>
  <c r="K79" i="7"/>
  <c r="D9" i="7"/>
  <c r="K154" i="7"/>
  <c r="K195" i="7"/>
  <c r="K129" i="7"/>
  <c r="K167" i="7"/>
  <c r="K36" i="7"/>
  <c r="K173" i="7"/>
  <c r="F3" i="32"/>
  <c r="G3" i="32" s="1"/>
  <c r="F2" i="32"/>
  <c r="G2" i="32" s="1"/>
  <c r="F4" i="32"/>
  <c r="G4" i="32" s="1"/>
  <c r="G23" i="32"/>
  <c r="G10" i="32" s="1"/>
  <c r="S75" i="34" l="1"/>
  <c r="AA75" i="34"/>
  <c r="O75" i="34"/>
  <c r="M75" i="34" s="1"/>
  <c r="O81" i="34"/>
  <c r="M81" i="34" s="1"/>
  <c r="S81" i="34"/>
  <c r="AA81" i="34"/>
  <c r="Y79" i="34"/>
  <c r="AG79" i="34"/>
  <c r="AE79" i="34" s="1"/>
  <c r="AG73" i="34"/>
  <c r="AE73" i="34" s="1"/>
  <c r="Y73" i="34"/>
  <c r="O77" i="34"/>
  <c r="M77" i="34" s="1"/>
  <c r="AA77" i="34"/>
  <c r="S77" i="34"/>
  <c r="K6" i="30"/>
  <c r="K4" i="30"/>
  <c r="G99" i="34"/>
  <c r="S99" i="34" s="1"/>
  <c r="P3" i="7"/>
  <c r="P5" i="7" s="1"/>
  <c r="P7" i="7" s="1"/>
  <c r="K7" i="30"/>
  <c r="G101" i="34"/>
  <c r="G97" i="34"/>
  <c r="S3" i="7"/>
  <c r="S5" i="7" s="1"/>
  <c r="S7" i="7" s="1"/>
  <c r="S9" i="7" s="1"/>
  <c r="R5" i="7"/>
  <c r="R7" i="7" s="1"/>
  <c r="R9" i="7" s="1"/>
  <c r="T5" i="7"/>
  <c r="T7" i="7" s="1"/>
  <c r="T9" i="7" s="1"/>
  <c r="Q3" i="7"/>
  <c r="Y81" i="34" l="1"/>
  <c r="AG81" i="34"/>
  <c r="AE81" i="34" s="1"/>
  <c r="Y75" i="34"/>
  <c r="AG75" i="34"/>
  <c r="AE75" i="34" s="1"/>
  <c r="AG77" i="34"/>
  <c r="AE77" i="34" s="1"/>
  <c r="Y77" i="34"/>
  <c r="P9" i="7"/>
  <c r="P11" i="7" s="1"/>
  <c r="P13" i="7" s="1"/>
  <c r="P16" i="7" s="1"/>
  <c r="L4" i="30" s="1"/>
  <c r="N4" i="30" s="1"/>
  <c r="S101" i="34"/>
  <c r="S97" i="34"/>
  <c r="S11" i="7"/>
  <c r="S13" i="7" s="1"/>
  <c r="P19" i="7" s="1"/>
  <c r="L7" i="30" s="1"/>
  <c r="N7" i="30" s="1"/>
  <c r="T11" i="7"/>
  <c r="T13" i="7" s="1"/>
  <c r="P20" i="7" s="1"/>
  <c r="L8" i="30" s="1"/>
  <c r="R11" i="7"/>
  <c r="R13" i="7" s="1"/>
  <c r="P18" i="7" s="1"/>
  <c r="L6" i="30" s="1"/>
  <c r="Q5" i="7"/>
  <c r="Q7" i="7" s="1"/>
  <c r="Q9" i="7" s="1"/>
  <c r="M95" i="34" l="1"/>
  <c r="Y95" i="34" s="1"/>
  <c r="N8" i="30"/>
  <c r="M103" i="34"/>
  <c r="Y103" i="34" s="1"/>
  <c r="M101" i="34"/>
  <c r="Y101" i="34" s="1"/>
  <c r="N6" i="30"/>
  <c r="M99" i="34"/>
  <c r="Q11" i="7"/>
  <c r="Q13" i="7" s="1"/>
  <c r="P17" i="7" s="1"/>
  <c r="L5" i="30" s="1"/>
  <c r="N5" i="30" l="1"/>
  <c r="O4" i="30" s="1"/>
  <c r="AE95" i="34" s="1"/>
  <c r="M97" i="34"/>
  <c r="Y99" i="34"/>
  <c r="Y97" i="34" l="1"/>
</calcChain>
</file>

<file path=xl/sharedStrings.xml><?xml version="1.0" encoding="utf-8"?>
<sst xmlns="http://schemas.openxmlformats.org/spreadsheetml/2006/main" count="262" uniqueCount="179">
  <si>
    <t xml:space="preserve"> </t>
  </si>
  <si>
    <t>Percent</t>
  </si>
  <si>
    <t>Preparedness Group</t>
  </si>
  <si>
    <t>Students at Target Score</t>
  </si>
  <si>
    <t>Weight (based on students per group)</t>
  </si>
  <si>
    <t>Name</t>
  </si>
  <si>
    <t>Target Score</t>
  </si>
  <si>
    <t>Tier</t>
  </si>
  <si>
    <t>Number Get it</t>
  </si>
  <si>
    <t>Total Number</t>
  </si>
  <si>
    <t>Number Got it</t>
  </si>
  <si>
    <t>Exceptional High</t>
  </si>
  <si>
    <t>SGO Percentage</t>
  </si>
  <si>
    <t>SGO Score</t>
  </si>
  <si>
    <t>SGO Down</t>
  </si>
  <si>
    <t>SGO Rounded</t>
  </si>
  <si>
    <t>SGO Final</t>
  </si>
  <si>
    <t>Number for Full</t>
  </si>
  <si>
    <t>Full Percentage</t>
  </si>
  <si>
    <t>Exceptional percentage</t>
  </si>
  <si>
    <t>Students</t>
  </si>
  <si>
    <t>Partial percentage</t>
  </si>
  <si>
    <t>Number for Partial</t>
  </si>
  <si>
    <t>NEW TIER CALCULATION</t>
  </si>
  <si>
    <t>Number of Students in Each Group</t>
  </si>
  <si>
    <t>Teacher:</t>
  </si>
  <si>
    <t>School:</t>
  </si>
  <si>
    <t>Grade</t>
  </si>
  <si>
    <t>Course Name:</t>
  </si>
  <si>
    <t>Interval of Inst</t>
  </si>
  <si>
    <t>Tier 1</t>
  </si>
  <si>
    <t>Tier 2</t>
  </si>
  <si>
    <t>Tier 3</t>
  </si>
  <si>
    <t>Tier 4</t>
  </si>
  <si>
    <t>median</t>
  </si>
  <si>
    <t>SOURCE 1</t>
  </si>
  <si>
    <t>SOURCE 2</t>
  </si>
  <si>
    <t>SOURCE 3</t>
  </si>
  <si>
    <t>SOURCE 4</t>
  </si>
  <si>
    <t>SOURCE 5</t>
  </si>
  <si>
    <t>Tier 5</t>
  </si>
  <si>
    <t>Preparedness group</t>
  </si>
  <si>
    <t>Two</t>
  </si>
  <si>
    <t>Three</t>
  </si>
  <si>
    <t>Four</t>
  </si>
  <si>
    <t>Five</t>
  </si>
  <si>
    <t>Median</t>
  </si>
  <si>
    <t>Number of Students</t>
  </si>
  <si>
    <t>SGO 1 - Input</t>
  </si>
  <si>
    <t>&lt;Click here to find out how the final preparedness group for each student is determined&gt;</t>
  </si>
  <si>
    <t xml:space="preserve">If you are going to use any of the selections here, select the number of tiers for source. </t>
  </si>
  <si>
    <t>Hi</t>
  </si>
  <si>
    <r>
      <t xml:space="preserve">Cells with </t>
    </r>
    <r>
      <rPr>
        <b/>
        <sz val="11"/>
        <color rgb="FFFF0000"/>
        <rFont val="Calibri"/>
        <family val="2"/>
        <scheme val="minor"/>
      </rPr>
      <t>RED BORDERS</t>
    </r>
    <r>
      <rPr>
        <b/>
        <sz val="11"/>
        <color theme="0"/>
        <rFont val="Calibri"/>
        <family val="2"/>
        <scheme val="minor"/>
      </rPr>
      <t xml:space="preserve"> are editable. Cells with</t>
    </r>
    <r>
      <rPr>
        <b/>
        <sz val="11"/>
        <color theme="7"/>
        <rFont val="Calibri"/>
        <family val="2"/>
        <scheme val="minor"/>
      </rPr>
      <t xml:space="preserve"> Yellow borders </t>
    </r>
    <r>
      <rPr>
        <b/>
        <sz val="11"/>
        <color theme="0"/>
        <rFont val="Calibri"/>
        <family val="2"/>
        <scheme val="minor"/>
      </rPr>
      <t xml:space="preserve">are NOT editable. </t>
    </r>
  </si>
  <si>
    <t>&lt;click here for directions&gt;</t>
  </si>
  <si>
    <t>Range</t>
  </si>
  <si>
    <t>Hi Score</t>
  </si>
  <si>
    <t>Total Number of Students</t>
  </si>
  <si>
    <t xml:space="preserve">Override a student's selected tier here. </t>
  </si>
  <si>
    <t>Target Score on SGO Assessment</t>
  </si>
  <si>
    <t>Target Percentage for Each Group (to get a 3)</t>
  </si>
  <si>
    <t>Set some parameters for  your SGOs</t>
  </si>
  <si>
    <t xml:space="preserve">What's the minimum percentage between each level of performance? </t>
  </si>
  <si>
    <t xml:space="preserve">I.E. If the target percentage for a 3 is 70% and the target percentage for a 4 is 80%, then a minimum is 10%. </t>
  </si>
  <si>
    <r>
      <t xml:space="preserve">SGO 1 - TIERING </t>
    </r>
    <r>
      <rPr>
        <b/>
        <sz val="14"/>
        <color rgb="FFFF0000"/>
        <rFont val="Calibri"/>
        <family val="2"/>
        <scheme val="minor"/>
      </rPr>
      <t xml:space="preserve"> </t>
    </r>
  </si>
  <si>
    <r>
      <t xml:space="preserve">Cells with </t>
    </r>
    <r>
      <rPr>
        <b/>
        <sz val="14"/>
        <color rgb="FFFF0000"/>
        <rFont val="Calibri"/>
        <family val="2"/>
        <scheme val="minor"/>
      </rPr>
      <t>RED BORDERS</t>
    </r>
    <r>
      <rPr>
        <b/>
        <sz val="14"/>
        <color theme="0"/>
        <rFont val="Calibri"/>
        <family val="2"/>
        <scheme val="minor"/>
      </rPr>
      <t xml:space="preserve"> are editable. Cells with</t>
    </r>
    <r>
      <rPr>
        <b/>
        <sz val="14"/>
        <color theme="7"/>
        <rFont val="Calibri"/>
        <family val="2"/>
        <scheme val="minor"/>
      </rPr>
      <t xml:space="preserve"> Yellow borders </t>
    </r>
    <r>
      <rPr>
        <b/>
        <sz val="14"/>
        <color theme="0"/>
        <rFont val="Calibri"/>
        <family val="2"/>
        <scheme val="minor"/>
      </rPr>
      <t xml:space="preserve">are NOT editable. </t>
    </r>
  </si>
  <si>
    <t>Student</t>
  </si>
  <si>
    <t>New Tier</t>
  </si>
  <si>
    <t>Course</t>
  </si>
  <si>
    <r>
      <t xml:space="preserve">Cells with </t>
    </r>
    <r>
      <rPr>
        <b/>
        <sz val="14"/>
        <color rgb="FFFF0000"/>
        <rFont val="Calibri"/>
        <family val="2"/>
        <scheme val="minor"/>
      </rPr>
      <t>RED BORDERS</t>
    </r>
    <r>
      <rPr>
        <b/>
        <sz val="14"/>
        <color theme="0"/>
        <rFont val="Calibri"/>
        <family val="2"/>
        <scheme val="minor"/>
      </rPr>
      <t xml:space="preserve"> are editable. Cells with</t>
    </r>
    <r>
      <rPr>
        <b/>
        <sz val="14"/>
        <color theme="7"/>
        <rFont val="Calibri"/>
        <family val="2"/>
        <scheme val="minor"/>
      </rPr>
      <t xml:space="preserve"> Yellow</t>
    </r>
    <r>
      <rPr>
        <b/>
        <sz val="14"/>
        <color theme="0"/>
        <rFont val="Calibri"/>
        <family val="2"/>
        <scheme val="minor"/>
      </rPr>
      <t xml:space="preserve"> borders are NOT editable. </t>
    </r>
  </si>
  <si>
    <t>Current Tier</t>
  </si>
  <si>
    <t>SGO 1 - Monitoring and Adjustment</t>
  </si>
  <si>
    <t>New Target Scores</t>
  </si>
  <si>
    <t>Number of Students in Fall Tiering</t>
  </si>
  <si>
    <t>Number of Students from Mid-Year Tiering</t>
  </si>
  <si>
    <t>Fall Target Percentage</t>
  </si>
  <si>
    <t>Fall Target Score</t>
  </si>
  <si>
    <t>SGO 1 - Mid-Year Review</t>
  </si>
  <si>
    <r>
      <t xml:space="preserve">In the red boxes below, change your </t>
    </r>
    <r>
      <rPr>
        <b/>
        <u/>
        <sz val="14"/>
        <color theme="0"/>
        <rFont val="Calibri"/>
        <family val="2"/>
        <scheme val="minor"/>
      </rPr>
      <t xml:space="preserve">target scores. </t>
    </r>
  </si>
  <si>
    <r>
      <t xml:space="preserve">In the red boxes below, change your </t>
    </r>
    <r>
      <rPr>
        <b/>
        <u/>
        <sz val="14"/>
        <color theme="0"/>
        <rFont val="Calibri"/>
        <family val="2"/>
        <scheme val="minor"/>
      </rPr>
      <t>target percentages.</t>
    </r>
    <r>
      <rPr>
        <b/>
        <sz val="14"/>
        <color theme="0"/>
        <rFont val="Calibri"/>
        <family val="2"/>
        <scheme val="minor"/>
      </rPr>
      <t xml:space="preserve"> </t>
    </r>
  </si>
  <si>
    <t>SGO 1 - Finish</t>
  </si>
  <si>
    <t>Current Target Score</t>
  </si>
  <si>
    <t>&lt;click here for advice on why you would override a suggested student's tier&gt;</t>
  </si>
  <si>
    <t>Score on SGO Assessment</t>
  </si>
  <si>
    <t>Hit Target?</t>
  </si>
  <si>
    <t>No. Students that Hit Target</t>
  </si>
  <si>
    <t>Number of Students Needed to get a 3</t>
  </si>
  <si>
    <t>Percent Students that Hit Target</t>
  </si>
  <si>
    <t>SGO Score (unweighted)</t>
  </si>
  <si>
    <t>Weight</t>
  </si>
  <si>
    <t>Weighted SGO Score</t>
  </si>
  <si>
    <t>Total SGO Score</t>
  </si>
  <si>
    <t>Minimum Percentage</t>
  </si>
  <si>
    <t>Number Students for Full (3)</t>
  </si>
  <si>
    <t>Pivot</t>
  </si>
  <si>
    <t>Tiers</t>
  </si>
  <si>
    <t>number kids</t>
  </si>
  <si>
    <t>target scores</t>
  </si>
  <si>
    <t>New Number Kids</t>
  </si>
  <si>
    <t>Difference</t>
  </si>
  <si>
    <t>Worksheet to Determine Attainment</t>
  </si>
  <si>
    <t>New preparedness group</t>
  </si>
  <si>
    <t>Target score</t>
  </si>
  <si>
    <t>SGO assessment score</t>
  </si>
  <si>
    <t>Fall</t>
  </si>
  <si>
    <t>New</t>
  </si>
  <si>
    <t>Target Percentage</t>
  </si>
  <si>
    <t>School</t>
  </si>
  <si>
    <t>Course/Subject</t>
  </si>
  <si>
    <t>Interval of Instruction</t>
  </si>
  <si>
    <t>Standards, Rationale and Assessment Method</t>
  </si>
  <si>
    <t>Name the content standards covered, state the rationale for how these standards are critical for the next level of the subject, other academic disciplines, and/or life/college/career.  Name and briefly describe the format of the assessment method.</t>
  </si>
  <si>
    <t>&lt;Please Complete or Copy and Paste&gt;</t>
  </si>
  <si>
    <t>Starting Points and Preparedness Groupings</t>
  </si>
  <si>
    <t>State the type of information being used to determine starting points and summarize scores for each type by group.  Modify the table as needed</t>
  </si>
  <si>
    <t>Student Growth Objective</t>
  </si>
  <si>
    <t>State simply what percentage of students in each preparedness group will meet what target in the space below, e.g. "75% of students in each group will meet the target score."  Describe how the targets reflect ambitious and achievable scores for these students.  Use the table to provide more detail for each group.  Modify the table as needed.</t>
  </si>
  <si>
    <t>&lt;Please Complete&gt;</t>
  </si>
  <si>
    <t>Scoring Plan</t>
  </si>
  <si>
    <t>State the projected scores for each group and what percentage/number of students will meet this target at each attainment level.   Modify the table as needed.</t>
  </si>
  <si>
    <t>Student Target Score</t>
  </si>
  <si>
    <t>Teacher SGO Score based on Percent of Students Achieving Target Score</t>
  </si>
  <si>
    <t>Excellent (4)</t>
  </si>
  <si>
    <t>Full (3)</t>
  </si>
  <si>
    <t>Partial (2)</t>
  </si>
  <si>
    <t>Insufficient (1)</t>
  </si>
  <si>
    <t>Approval of the Student Growth Objective</t>
  </si>
  <si>
    <t>Administrator approves scoring plan and assessment used to measure student learning</t>
  </si>
  <si>
    <t>Signature:__________________________</t>
  </si>
  <si>
    <t>Date Submitted: _______________________</t>
  </si>
  <si>
    <t>Administrator:____________________</t>
  </si>
  <si>
    <t>Date Approved: ________________________</t>
  </si>
  <si>
    <t>Results of Student Growth Objective</t>
  </si>
  <si>
    <t>Summarize results using weighted average as appropriate.  Delete and add columns and rows as needed.</t>
  </si>
  <si>
    <t>Teacher SGO Score</t>
  </si>
  <si>
    <t>Weighted Score</t>
  </si>
  <si>
    <t>Total Teacher SGO Score</t>
  </si>
  <si>
    <t>Notes</t>
  </si>
  <si>
    <t>Describe any changes made to SGO after initial approval, e.g. because of changes in student population, other unforeseen circumstances, etc.</t>
  </si>
  <si>
    <t>&lt;Please complete if applicable&gt;</t>
  </si>
  <si>
    <t>Review SGO at Annual Conference</t>
  </si>
  <si>
    <t>Describe successes and challenges, lessons learned from SGO about teaching and student learning, and steps to improve SGO's for next year.</t>
  </si>
  <si>
    <t>&lt;Please complete&gt;</t>
  </si>
  <si>
    <t>Signature:</t>
  </si>
  <si>
    <t>____________________</t>
  </si>
  <si>
    <t>Date:</t>
  </si>
  <si>
    <t>_____________________</t>
  </si>
  <si>
    <t>Evaluator:</t>
  </si>
  <si>
    <t>Singature:</t>
  </si>
  <si>
    <t>New Target Percentage</t>
  </si>
  <si>
    <r>
      <t xml:space="preserve">Suggestions for tiering your data
</t>
    </r>
    <r>
      <rPr>
        <b/>
        <sz val="11"/>
        <rFont val="Calibri"/>
        <family val="2"/>
        <scheme val="minor"/>
      </rPr>
      <t>&lt;click here for an explanation of how those numbers were determined&gt;</t>
    </r>
  </si>
  <si>
    <t xml:space="preserve">The number of students, target score, and target percentage will copy over to the tab titled SGO form. </t>
  </si>
  <si>
    <r>
      <rPr>
        <b/>
        <sz val="36"/>
        <color rgb="FFFF0000"/>
        <rFont val="Calibri"/>
        <family val="2"/>
        <scheme val="minor"/>
      </rPr>
      <t xml:space="preserve">WHAT DO I DO NEXT? </t>
    </r>
    <r>
      <rPr>
        <sz val="19"/>
        <color theme="1"/>
        <rFont val="Calibri"/>
        <family val="2"/>
        <scheme val="minor"/>
      </rPr>
      <t xml:space="preserve">
Once you have finished overriding tiers, filling in target scores and target percentages, go to the "SGO Tab" and print off your SGO form for approval. </t>
    </r>
  </si>
  <si>
    <t>Use this sheet to review the new numbers of students in each tier, and adjust your target scores and target percentages. 
Any changes you make here will automatically adjust on your SGO Form. 
Any changes you make should be reviewed and approved by your administrator.</t>
  </si>
  <si>
    <t xml:space="preserve">You can  change your students' tiers here if you want. </t>
  </si>
  <si>
    <r>
      <t xml:space="preserve">If you are </t>
    </r>
    <r>
      <rPr>
        <b/>
        <u/>
        <sz val="20"/>
        <color theme="1"/>
        <rFont val="Calibri"/>
        <family val="2"/>
        <scheme val="minor"/>
      </rPr>
      <t>not</t>
    </r>
    <r>
      <rPr>
        <b/>
        <sz val="20"/>
        <color theme="1"/>
        <rFont val="Calibri"/>
        <family val="2"/>
        <scheme val="minor"/>
      </rPr>
      <t xml:space="preserve"> going to use any of the suggestions above, then </t>
    </r>
    <r>
      <rPr>
        <b/>
        <u/>
        <sz val="20"/>
        <color rgb="FFFF0000"/>
        <rFont val="Calibri"/>
        <family val="2"/>
        <scheme val="minor"/>
      </rPr>
      <t xml:space="preserve">YOU MUST CHECK </t>
    </r>
    <r>
      <rPr>
        <b/>
        <sz val="20"/>
        <color theme="1"/>
        <rFont val="Calibri"/>
        <family val="2"/>
        <scheme val="minor"/>
      </rPr>
      <t>"Not using any of these suggestions" and fill in your tiering information below</t>
    </r>
  </si>
  <si>
    <t>Number of Tiers</t>
  </si>
  <si>
    <t>Final Tiers</t>
  </si>
  <si>
    <t xml:space="preserve">put in here that shows how a scoring plan changes with new minimum percentages. </t>
  </si>
  <si>
    <r>
      <t xml:space="preserve">Cells with </t>
    </r>
    <r>
      <rPr>
        <b/>
        <sz val="16"/>
        <color rgb="FFFF0000"/>
        <rFont val="Calibri"/>
        <family val="2"/>
        <scheme val="minor"/>
      </rPr>
      <t>RED BORDERS</t>
    </r>
    <r>
      <rPr>
        <b/>
        <sz val="16"/>
        <color theme="0"/>
        <rFont val="Calibri"/>
        <family val="2"/>
        <scheme val="minor"/>
      </rPr>
      <t xml:space="preserve"> are editable. Cells with</t>
    </r>
    <r>
      <rPr>
        <b/>
        <sz val="16"/>
        <color theme="7"/>
        <rFont val="Calibri"/>
        <family val="2"/>
        <scheme val="minor"/>
      </rPr>
      <t xml:space="preserve"> Yellow</t>
    </r>
    <r>
      <rPr>
        <b/>
        <sz val="16"/>
        <color theme="0"/>
        <rFont val="Calibri"/>
        <family val="2"/>
        <scheme val="minor"/>
      </rPr>
      <t xml:space="preserve"> borders are NOT editable. </t>
    </r>
  </si>
  <si>
    <t>Below Tier 1</t>
  </si>
  <si>
    <t>Highest Score a Student can achieve on SGO Assessment</t>
  </si>
  <si>
    <t>No. of Students in Tier</t>
  </si>
  <si>
    <r>
      <rPr>
        <b/>
        <sz val="36"/>
        <color rgb="FFFF0000"/>
        <rFont val="Calibri"/>
        <family val="2"/>
        <scheme val="minor"/>
      </rPr>
      <t xml:space="preserve">WHAT DO I DO NEXT? </t>
    </r>
    <r>
      <rPr>
        <sz val="19"/>
        <color theme="1"/>
        <rFont val="Calibri"/>
        <family val="2"/>
        <scheme val="minor"/>
      </rPr>
      <t xml:space="preserve">
Once you have finished putting in all of your SGO assessment data - go to the "SGO Form" tab. The results will be copied in to the form; print off and bring to administrator for review and completion. </t>
    </r>
  </si>
  <si>
    <t>No Tiers</t>
  </si>
  <si>
    <t>Results of your SGO</t>
  </si>
  <si>
    <t>The tiers to which students were assigned</t>
  </si>
  <si>
    <t>The tiers to which students' assessment scores fell into</t>
  </si>
  <si>
    <t>The box below tells you how close student performance on SGO assessment was to the tier to which they were assigned. Numbers in yellow with blue font reflect students who achieved their target score. Numbers in blue with white font indicate the number of students' scores that were one or more tiers above or below the target score for that tier.</t>
  </si>
  <si>
    <t xml:space="preserve">The purpose of this page is to provide teachers a place to store student performance data on skills related to those assessed on the SGO assessment. It does not do any formatting with the numbers -just a place to store data to help teachers decide if they want to change tiers. If a teacher elects to change a student's tier, their name and data will highlight in red. </t>
  </si>
  <si>
    <t>These numbers will automatically update if you change students' tiers on the Monitoring and Adjustment page because of the number of students in each tier will change. If you change the Target Percentage, they will update to reflect the new target percentage as well.</t>
  </si>
  <si>
    <t>Project One</t>
  </si>
  <si>
    <t>Project Two</t>
  </si>
  <si>
    <t>Benchmark One</t>
  </si>
  <si>
    <t>Column 1</t>
  </si>
  <si>
    <t>Column 2</t>
  </si>
  <si>
    <t>Column 3</t>
  </si>
  <si>
    <t>Column 4</t>
  </si>
  <si>
    <t>Column 5</t>
  </si>
  <si>
    <t>Not using any of these suggestions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</si>
</sst>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1" x14ac:knownFonts="1">
    <font>
      <sz val="11"/>
      <color theme="1"/>
      <name val="Calibri"/>
      <family val="2"/>
      <scheme val="minor"/>
    </font>
    <font>
      <sz val="10"/>
      <name val="Arial"/>
      <family val="2"/>
    </font>
    <font>
      <b/>
      <sz val="11"/>
      <color rgb="FF000000"/>
      <name val="Calibri"/>
      <family val="2"/>
    </font>
    <font>
      <b/>
      <sz val="11"/>
      <color theme="1"/>
      <name val="Calibri"/>
      <family val="2"/>
      <scheme val="minor"/>
    </font>
    <font>
      <sz val="11"/>
      <color theme="1"/>
      <name val="Calibri"/>
      <family val="2"/>
      <scheme val="minor"/>
    </font>
    <font>
      <b/>
      <sz val="18"/>
      <color theme="1"/>
      <name val="Calibri"/>
      <family val="2"/>
      <scheme val="minor"/>
    </font>
    <font>
      <sz val="11"/>
      <name val="Calibri"/>
      <family val="2"/>
      <scheme val="minor"/>
    </font>
    <font>
      <sz val="13"/>
      <color theme="1"/>
      <name val="Calibri"/>
      <family val="2"/>
      <scheme val="minor"/>
    </font>
    <font>
      <sz val="18"/>
      <color theme="1"/>
      <name val="Calibri"/>
      <family val="2"/>
      <scheme val="minor"/>
    </font>
    <font>
      <u/>
      <sz val="11"/>
      <color theme="10"/>
      <name val="Calibri"/>
      <family val="2"/>
      <scheme val="minor"/>
    </font>
    <font>
      <u/>
      <sz val="11"/>
      <color theme="11"/>
      <name val="Calibri"/>
      <family val="2"/>
      <scheme val="minor"/>
    </font>
    <font>
      <b/>
      <sz val="11"/>
      <color theme="0"/>
      <name val="Calibri"/>
      <family val="2"/>
      <scheme val="minor"/>
    </font>
    <font>
      <b/>
      <sz val="18"/>
      <color theme="0"/>
      <name val="Calibri"/>
      <family val="2"/>
      <scheme val="minor"/>
    </font>
    <font>
      <sz val="11"/>
      <color theme="0"/>
      <name val="Calibri"/>
      <family val="2"/>
      <scheme val="minor"/>
    </font>
    <font>
      <sz val="11"/>
      <color theme="0" tint="-4.9989318521683403E-2"/>
      <name val="Calibri"/>
      <family val="2"/>
      <scheme val="minor"/>
    </font>
    <font>
      <b/>
      <sz val="20"/>
      <color theme="1"/>
      <name val="Calibri"/>
      <family val="2"/>
      <scheme val="minor"/>
    </font>
    <font>
      <b/>
      <sz val="13"/>
      <color theme="1"/>
      <name val="Calibri"/>
      <family val="2"/>
      <scheme val="minor"/>
    </font>
    <font>
      <b/>
      <sz val="15"/>
      <color theme="1"/>
      <name val="Calibri"/>
      <family val="2"/>
      <scheme val="minor"/>
    </font>
    <font>
      <b/>
      <sz val="16"/>
      <color theme="1"/>
      <name val="Calibri"/>
      <family val="2"/>
      <scheme val="minor"/>
    </font>
    <font>
      <b/>
      <sz val="14"/>
      <color theme="0"/>
      <name val="Calibri"/>
      <family val="2"/>
      <scheme val="minor"/>
    </font>
    <font>
      <b/>
      <sz val="14"/>
      <color theme="1"/>
      <name val="Calibri"/>
      <family val="2"/>
      <scheme val="minor"/>
    </font>
    <font>
      <sz val="14"/>
      <color theme="0"/>
      <name val="Calibri"/>
      <family val="2"/>
      <scheme val="minor"/>
    </font>
    <font>
      <b/>
      <sz val="11"/>
      <color rgb="FFFF0000"/>
      <name val="Calibri"/>
      <family val="2"/>
      <scheme val="minor"/>
    </font>
    <font>
      <b/>
      <sz val="11"/>
      <color theme="7"/>
      <name val="Calibri"/>
      <family val="2"/>
      <scheme val="minor"/>
    </font>
    <font>
      <sz val="12"/>
      <name val="Arial"/>
      <family val="2"/>
    </font>
    <font>
      <sz val="12"/>
      <color theme="1"/>
      <name val="Arial"/>
      <family val="2"/>
    </font>
    <font>
      <sz val="14"/>
      <color theme="1"/>
      <name val="Calibri"/>
      <family val="2"/>
      <scheme val="minor"/>
    </font>
    <font>
      <b/>
      <sz val="14"/>
      <color rgb="FFFF0000"/>
      <name val="Calibri"/>
      <family val="2"/>
      <scheme val="minor"/>
    </font>
    <font>
      <b/>
      <sz val="14"/>
      <color theme="7"/>
      <name val="Calibri"/>
      <family val="2"/>
      <scheme val="minor"/>
    </font>
    <font>
      <sz val="11"/>
      <color theme="1" tint="0.14999847407452621"/>
      <name val="Calibri Light"/>
      <family val="2"/>
      <scheme val="major"/>
    </font>
    <font>
      <b/>
      <u/>
      <sz val="14"/>
      <color theme="0"/>
      <name val="Calibri"/>
      <family val="2"/>
      <scheme val="minor"/>
    </font>
    <font>
      <sz val="12"/>
      <color theme="1" tint="0.14999847407452621"/>
      <name val="Calibri Light"/>
      <family val="2"/>
      <scheme val="major"/>
    </font>
    <font>
      <b/>
      <sz val="24"/>
      <color theme="0"/>
      <name val="Calibri"/>
      <family val="2"/>
      <scheme val="minor"/>
    </font>
    <font>
      <b/>
      <sz val="10"/>
      <color theme="1"/>
      <name val="Calibri"/>
      <family val="2"/>
      <scheme val="minor"/>
    </font>
    <font>
      <sz val="10"/>
      <color theme="1"/>
      <name val="Calibri"/>
      <family val="2"/>
      <scheme val="minor"/>
    </font>
    <font>
      <sz val="9"/>
      <color theme="1"/>
      <name val="Calibri"/>
      <family val="2"/>
      <scheme val="minor"/>
    </font>
    <font>
      <b/>
      <sz val="9"/>
      <color rgb="FFFF0000"/>
      <name val="Calibri"/>
      <family val="2"/>
      <scheme val="minor"/>
    </font>
    <font>
      <sz val="8"/>
      <color theme="1"/>
      <name val="Calibri"/>
      <family val="2"/>
      <scheme val="minor"/>
    </font>
    <font>
      <b/>
      <sz val="10"/>
      <color theme="0"/>
      <name val="Calibri"/>
      <family val="2"/>
      <scheme val="minor"/>
    </font>
    <font>
      <sz val="9"/>
      <color theme="0"/>
      <name val="Calibri"/>
      <family val="2"/>
      <scheme val="minor"/>
    </font>
    <font>
      <b/>
      <sz val="9"/>
      <color theme="1"/>
      <name val="Calibri"/>
      <family val="2"/>
      <scheme val="minor"/>
    </font>
    <font>
      <sz val="20"/>
      <color theme="1"/>
      <name val="Calibri"/>
      <family val="2"/>
      <scheme val="minor"/>
    </font>
    <font>
      <sz val="19"/>
      <color theme="1"/>
      <name val="Calibri"/>
      <family val="2"/>
      <scheme val="minor"/>
    </font>
    <font>
      <b/>
      <sz val="11"/>
      <name val="Calibri"/>
      <family val="2"/>
      <scheme val="minor"/>
    </font>
    <font>
      <b/>
      <sz val="36"/>
      <color rgb="FFFF0000"/>
      <name val="Calibri"/>
      <family val="2"/>
      <scheme val="minor"/>
    </font>
    <font>
      <b/>
      <sz val="20"/>
      <color theme="0"/>
      <name val="Calibri"/>
      <family val="2"/>
      <scheme val="minor"/>
    </font>
    <font>
      <b/>
      <u/>
      <sz val="20"/>
      <color theme="1"/>
      <name val="Calibri"/>
      <family val="2"/>
      <scheme val="minor"/>
    </font>
    <font>
      <b/>
      <u/>
      <sz val="20"/>
      <color rgb="FFFF0000"/>
      <name val="Calibri"/>
      <family val="2"/>
      <scheme val="minor"/>
    </font>
    <font>
      <b/>
      <sz val="16"/>
      <color theme="0"/>
      <name val="Calibri"/>
      <family val="2"/>
      <scheme val="minor"/>
    </font>
    <font>
      <b/>
      <sz val="16"/>
      <color rgb="FFFF0000"/>
      <name val="Calibri"/>
      <family val="2"/>
      <scheme val="minor"/>
    </font>
    <font>
      <b/>
      <sz val="16"/>
      <color theme="7"/>
      <name val="Calibri"/>
      <family val="2"/>
      <scheme val="minor"/>
    </font>
    <font>
      <sz val="14"/>
      <color theme="1" tint="0.14999847407452621"/>
      <name val="Calibri Light"/>
      <family val="2"/>
      <scheme val="major"/>
    </font>
    <font>
      <b/>
      <i/>
      <sz val="18"/>
      <color theme="4" tint="-0.499984740745262"/>
      <name val="Calibri"/>
      <family val="2"/>
      <scheme val="minor"/>
    </font>
    <font>
      <sz val="11"/>
      <color theme="6" tint="0.79998168889431442"/>
      <name val="Calibri"/>
      <family val="2"/>
      <scheme val="minor"/>
    </font>
    <font>
      <b/>
      <sz val="11"/>
      <color theme="6" tint="0.79998168889431442"/>
      <name val="Calibri"/>
      <family val="2"/>
      <scheme val="minor"/>
    </font>
    <font>
      <sz val="11"/>
      <color theme="6" tint="0.59999389629810485"/>
      <name val="Calibri"/>
      <family val="2"/>
      <scheme val="minor"/>
    </font>
    <font>
      <b/>
      <sz val="22"/>
      <color theme="7"/>
      <name val="Calibri"/>
      <family val="2"/>
      <scheme val="minor"/>
    </font>
    <font>
      <sz val="13"/>
      <name val="Calibri"/>
      <family val="2"/>
      <scheme val="minor"/>
    </font>
    <font>
      <b/>
      <sz val="14"/>
      <color theme="8" tint="-0.249977111117893"/>
      <name val="Calibri"/>
      <family val="2"/>
      <scheme val="minor"/>
    </font>
    <font>
      <b/>
      <sz val="13"/>
      <name val="Calibri"/>
      <family val="2"/>
      <scheme val="minor"/>
    </font>
    <font>
      <sz val="12"/>
      <color theme="1"/>
      <name val="Calibri"/>
      <family val="2"/>
      <scheme val="minor"/>
    </font>
  </fonts>
  <fills count="20">
    <fill>
      <patternFill patternType="none"/>
    </fill>
    <fill>
      <patternFill patternType="gray125"/>
    </fill>
    <fill>
      <patternFill patternType="solid">
        <fgColor theme="2"/>
        <bgColor indexed="64"/>
      </patternFill>
    </fill>
    <fill>
      <patternFill patternType="solid">
        <fgColor rgb="FFB8CCE4"/>
        <bgColor rgb="FFB8CCE4"/>
      </patternFill>
    </fill>
    <fill>
      <patternFill patternType="solid">
        <fgColor theme="9" tint="0.59999389629810485"/>
        <bgColor indexed="64"/>
      </patternFill>
    </fill>
    <fill>
      <patternFill patternType="solid">
        <fgColor rgb="FFFFFF00"/>
        <bgColor indexed="64"/>
      </patternFill>
    </fill>
    <fill>
      <patternFill patternType="solid">
        <fgColor theme="7"/>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249977111117893"/>
        <bgColor indexed="64"/>
      </patternFill>
    </fill>
    <fill>
      <patternFill patternType="solid">
        <fgColor theme="8"/>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9" tint="0.79998168889431442"/>
        <bgColor theme="9" tint="0.79998168889431442"/>
      </patternFill>
    </fill>
    <fill>
      <patternFill patternType="solid">
        <fgColor theme="1"/>
        <bgColor indexed="64"/>
      </patternFill>
    </fill>
    <fill>
      <patternFill patternType="solid">
        <fgColor rgb="FFFFC000"/>
        <bgColor indexed="64"/>
      </patternFill>
    </fill>
    <fill>
      <patternFill patternType="solid">
        <fgColor theme="4" tint="-0.499984740745262"/>
        <bgColor indexed="64"/>
      </patternFill>
    </fill>
    <fill>
      <patternFill patternType="solid">
        <fgColor theme="6" tint="0.79998168889431442"/>
        <bgColor indexed="64"/>
      </patternFill>
    </fill>
  </fills>
  <borders count="115">
    <border>
      <left/>
      <right/>
      <top/>
      <bottom/>
      <diagonal/>
    </border>
    <border>
      <left/>
      <right style="medium">
        <color auto="1"/>
      </right>
      <top style="medium">
        <color auto="1"/>
      </top>
      <bottom/>
      <diagonal/>
    </border>
    <border>
      <left style="medium">
        <color auto="1"/>
      </left>
      <right/>
      <top style="medium">
        <color auto="1"/>
      </top>
      <bottom/>
      <diagonal/>
    </border>
    <border>
      <left/>
      <right style="medium">
        <color auto="1"/>
      </right>
      <top/>
      <bottom/>
      <diagonal/>
    </border>
    <border>
      <left style="medium">
        <color auto="1"/>
      </left>
      <right/>
      <top/>
      <bottom/>
      <diagonal/>
    </border>
    <border>
      <left/>
      <right style="thin">
        <color auto="1"/>
      </right>
      <top/>
      <bottom/>
      <diagonal/>
    </border>
    <border>
      <left/>
      <right/>
      <top/>
      <bottom style="thin">
        <color auto="1"/>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diagonal/>
    </border>
    <border>
      <left/>
      <right/>
      <top/>
      <bottom style="hair">
        <color auto="1"/>
      </bottom>
      <diagonal/>
    </border>
    <border>
      <left/>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right style="thick">
        <color rgb="FFFF0000"/>
      </right>
      <top/>
      <bottom/>
      <diagonal/>
    </border>
    <border>
      <left style="thick">
        <color theme="7"/>
      </left>
      <right style="thick">
        <color theme="7"/>
      </right>
      <top style="thick">
        <color theme="7"/>
      </top>
      <bottom style="thick">
        <color theme="7"/>
      </bottom>
      <diagonal/>
    </border>
    <border>
      <left style="thick">
        <color theme="7"/>
      </left>
      <right style="thick">
        <color theme="7"/>
      </right>
      <top style="thick">
        <color theme="7"/>
      </top>
      <bottom/>
      <diagonal/>
    </border>
    <border>
      <left style="medium">
        <color theme="7"/>
      </left>
      <right style="thin">
        <color auto="1"/>
      </right>
      <top/>
      <bottom/>
      <diagonal/>
    </border>
    <border>
      <left style="thin">
        <color auto="1"/>
      </left>
      <right style="medium">
        <color theme="7"/>
      </right>
      <top style="hair">
        <color auto="1"/>
      </top>
      <bottom style="hair">
        <color auto="1"/>
      </bottom>
      <diagonal/>
    </border>
    <border>
      <left style="medium">
        <color rgb="FFFF0000"/>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FF0000"/>
      </left>
      <right/>
      <top/>
      <bottom style="thick">
        <color rgb="FFFF0000"/>
      </bottom>
      <diagonal/>
    </border>
    <border>
      <left/>
      <right style="thick">
        <color rgb="FFFF0000"/>
      </right>
      <top/>
      <bottom style="thick">
        <color rgb="FFFF0000"/>
      </bottom>
      <diagonal/>
    </border>
    <border>
      <left style="medium">
        <color theme="7"/>
      </left>
      <right style="medium">
        <color theme="7"/>
      </right>
      <top/>
      <bottom style="hair">
        <color theme="2"/>
      </bottom>
      <diagonal/>
    </border>
    <border>
      <left style="medium">
        <color theme="7"/>
      </left>
      <right style="medium">
        <color theme="7"/>
      </right>
      <top style="hair">
        <color theme="2"/>
      </top>
      <bottom style="hair">
        <color theme="2"/>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theme="7"/>
      </left>
      <right style="medium">
        <color theme="7"/>
      </right>
      <top style="hair">
        <color theme="2"/>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hair">
        <color indexed="64"/>
      </left>
      <right/>
      <top style="thick">
        <color rgb="FFFF0000"/>
      </top>
      <bottom/>
      <diagonal/>
    </border>
    <border>
      <left style="hair">
        <color indexed="64"/>
      </left>
      <right style="thick">
        <color rgb="FFFF0000"/>
      </right>
      <top style="hair">
        <color indexed="64"/>
      </top>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right style="thick">
        <color theme="7"/>
      </right>
      <top style="thick">
        <color theme="7"/>
      </top>
      <bottom style="hair">
        <color theme="7"/>
      </bottom>
      <diagonal/>
    </border>
    <border>
      <left style="thick">
        <color theme="7"/>
      </left>
      <right style="thick">
        <color theme="7"/>
      </right>
      <top style="thick">
        <color theme="7"/>
      </top>
      <bottom style="hair">
        <color theme="7"/>
      </bottom>
      <diagonal/>
    </border>
    <border>
      <left/>
      <right style="thick">
        <color theme="7"/>
      </right>
      <top style="hair">
        <color theme="7"/>
      </top>
      <bottom style="hair">
        <color theme="7"/>
      </bottom>
      <diagonal/>
    </border>
    <border>
      <left style="thick">
        <color theme="7"/>
      </left>
      <right style="thick">
        <color theme="7"/>
      </right>
      <top style="hair">
        <color theme="7"/>
      </top>
      <bottom style="hair">
        <color theme="7"/>
      </bottom>
      <diagonal/>
    </border>
    <border>
      <left/>
      <right style="thick">
        <color theme="7"/>
      </right>
      <top style="hair">
        <color theme="7"/>
      </top>
      <bottom style="thick">
        <color theme="7"/>
      </bottom>
      <diagonal/>
    </border>
    <border>
      <left style="thick">
        <color theme="7"/>
      </left>
      <right style="thick">
        <color theme="7"/>
      </right>
      <top style="hair">
        <color theme="7"/>
      </top>
      <bottom style="thick">
        <color theme="7"/>
      </bottom>
      <diagonal/>
    </border>
    <border>
      <left style="thick">
        <color theme="7"/>
      </left>
      <right style="thick">
        <color theme="7"/>
      </right>
      <top/>
      <bottom/>
      <diagonal/>
    </border>
    <border>
      <left style="thick">
        <color theme="7"/>
      </left>
      <right style="thick">
        <color theme="7"/>
      </right>
      <top/>
      <bottom style="thick">
        <color theme="7"/>
      </bottom>
      <diagonal/>
    </border>
    <border>
      <left style="thick">
        <color theme="7"/>
      </left>
      <right/>
      <top style="thick">
        <color theme="7"/>
      </top>
      <bottom style="thick">
        <color theme="7"/>
      </bottom>
      <diagonal/>
    </border>
    <border>
      <left style="medium">
        <color theme="7"/>
      </left>
      <right/>
      <top style="medium">
        <color theme="7"/>
      </top>
      <bottom style="hair">
        <color theme="2"/>
      </bottom>
      <diagonal/>
    </border>
    <border>
      <left/>
      <right style="medium">
        <color theme="7"/>
      </right>
      <top style="medium">
        <color theme="7"/>
      </top>
      <bottom style="hair">
        <color theme="2"/>
      </bottom>
      <diagonal/>
    </border>
    <border>
      <left style="medium">
        <color theme="7"/>
      </left>
      <right style="medium">
        <color rgb="FFFF0000"/>
      </right>
      <top style="medium">
        <color theme="7"/>
      </top>
      <bottom style="medium">
        <color theme="7"/>
      </bottom>
      <diagonal/>
    </border>
    <border>
      <left style="medium">
        <color rgb="FFFF0000"/>
      </left>
      <right/>
      <top style="medium">
        <color rgb="FFFF0000"/>
      </top>
      <bottom/>
      <diagonal/>
    </border>
    <border>
      <left style="medium">
        <color theme="7"/>
      </left>
      <right style="medium">
        <color theme="7"/>
      </right>
      <top style="thin">
        <color theme="7"/>
      </top>
      <bottom style="hair">
        <color theme="2"/>
      </bottom>
      <diagonal/>
    </border>
    <border>
      <left style="medium">
        <color theme="7"/>
      </left>
      <right style="medium">
        <color theme="7"/>
      </right>
      <top style="hair">
        <color theme="2"/>
      </top>
      <bottom style="thin">
        <color theme="7"/>
      </bottom>
      <diagonal/>
    </border>
    <border>
      <left style="thin">
        <color indexed="64"/>
      </left>
      <right style="thin">
        <color indexed="64"/>
      </right>
      <top style="thin">
        <color theme="7"/>
      </top>
      <bottom/>
      <diagonal/>
    </border>
    <border>
      <left style="thin">
        <color indexed="64"/>
      </left>
      <right style="medium">
        <color theme="7"/>
      </right>
      <top style="thin">
        <color theme="7"/>
      </top>
      <bottom style="hair">
        <color auto="1"/>
      </bottom>
      <diagonal/>
    </border>
    <border>
      <left style="thin">
        <color indexed="64"/>
      </left>
      <right style="thin">
        <color indexed="64"/>
      </right>
      <top/>
      <bottom style="thin">
        <color theme="7"/>
      </bottom>
      <diagonal/>
    </border>
    <border>
      <left style="thin">
        <color indexed="64"/>
      </left>
      <right style="medium">
        <color theme="7"/>
      </right>
      <top style="hair">
        <color auto="1"/>
      </top>
      <bottom style="thin">
        <color theme="7"/>
      </bottom>
      <diagonal/>
    </border>
    <border>
      <left/>
      <right/>
      <top style="thin">
        <color theme="7"/>
      </top>
      <bottom style="hair">
        <color auto="1"/>
      </bottom>
      <diagonal/>
    </border>
    <border>
      <left/>
      <right/>
      <top style="hair">
        <color auto="1"/>
      </top>
      <bottom style="thin">
        <color theme="7"/>
      </bottom>
      <diagonal/>
    </border>
    <border>
      <left style="medium">
        <color theme="7"/>
      </left>
      <right style="medium">
        <color theme="7"/>
      </right>
      <top style="hair">
        <color theme="2"/>
      </top>
      <bottom style="medium">
        <color rgb="FFFF0000"/>
      </bottom>
      <diagonal/>
    </border>
    <border>
      <left style="thick">
        <color theme="7"/>
      </left>
      <right style="thick">
        <color rgb="FFFF0000"/>
      </right>
      <top style="thick">
        <color rgb="FFFF0000"/>
      </top>
      <bottom style="thick">
        <color rgb="FFFF0000"/>
      </bottom>
      <diagonal/>
    </border>
    <border>
      <left/>
      <right style="thick">
        <color theme="7"/>
      </right>
      <top/>
      <bottom/>
      <diagonal/>
    </border>
    <border>
      <left/>
      <right/>
      <top/>
      <bottom style="thick">
        <color theme="7"/>
      </bottom>
      <diagonal/>
    </border>
    <border>
      <left/>
      <right style="thick">
        <color theme="7"/>
      </right>
      <top/>
      <bottom style="thick">
        <color theme="7"/>
      </bottom>
      <diagonal/>
    </border>
    <border>
      <left style="thick">
        <color theme="7"/>
      </left>
      <right/>
      <top/>
      <bottom/>
      <diagonal/>
    </border>
    <border>
      <left/>
      <right/>
      <top style="thick">
        <color rgb="FFFF0000"/>
      </top>
      <bottom/>
      <diagonal/>
    </border>
    <border>
      <left style="medium">
        <color theme="7"/>
      </left>
      <right/>
      <top/>
      <bottom/>
      <diagonal/>
    </border>
    <border>
      <left/>
      <right/>
      <top/>
      <bottom style="thick">
        <color rgb="FFFF0000"/>
      </bottom>
      <diagonal/>
    </border>
    <border>
      <left style="thick">
        <color theme="7"/>
      </left>
      <right/>
      <top style="thin">
        <color theme="9"/>
      </top>
      <bottom/>
      <diagonal/>
    </border>
    <border>
      <left style="medium">
        <color theme="7"/>
      </left>
      <right/>
      <top style="thin">
        <color theme="9"/>
      </top>
      <bottom/>
      <diagonal/>
    </border>
    <border>
      <left style="medium">
        <color theme="7"/>
      </left>
      <right/>
      <top/>
      <bottom style="medium">
        <color theme="7"/>
      </bottom>
      <diagonal/>
    </border>
    <border>
      <left style="thick">
        <color theme="7"/>
      </left>
      <right/>
      <top style="thick">
        <color theme="7"/>
      </top>
      <bottom/>
      <diagonal/>
    </border>
    <border>
      <left/>
      <right/>
      <top style="thick">
        <color theme="7"/>
      </top>
      <bottom/>
      <diagonal/>
    </border>
    <border>
      <left style="thick">
        <color theme="7"/>
      </left>
      <right/>
      <top/>
      <bottom style="thick">
        <color theme="7"/>
      </bottom>
      <diagonal/>
    </border>
    <border>
      <left/>
      <right/>
      <top style="thick">
        <color theme="7"/>
      </top>
      <bottom style="thick">
        <color theme="7"/>
      </bottom>
      <diagonal/>
    </border>
    <border>
      <left style="thick">
        <color rgb="FFFF0000"/>
      </left>
      <right style="thick">
        <color theme="7"/>
      </right>
      <top style="thick">
        <color theme="7"/>
      </top>
      <bottom style="thick">
        <color theme="7"/>
      </bottom>
      <diagonal/>
    </border>
    <border>
      <left style="thin">
        <color auto="1"/>
      </left>
      <right style="thin">
        <color auto="1"/>
      </right>
      <top style="thick">
        <color rgb="FFFFFF00"/>
      </top>
      <bottom style="thin">
        <color auto="1"/>
      </bottom>
      <diagonal/>
    </border>
    <border>
      <left style="thin">
        <color auto="1"/>
      </left>
      <right style="thick">
        <color rgb="FFFFFF00"/>
      </right>
      <top style="thick">
        <color rgb="FFFFFF00"/>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ck">
        <color rgb="FFFFFF00"/>
      </bottom>
      <diagonal/>
    </border>
    <border>
      <left style="thin">
        <color auto="1"/>
      </left>
      <right style="thick">
        <color rgb="FFFFFF00"/>
      </right>
      <top style="thin">
        <color auto="1"/>
      </top>
      <bottom style="thick">
        <color rgb="FFFFFF00"/>
      </bottom>
      <diagonal/>
    </border>
    <border>
      <left/>
      <right style="thin">
        <color auto="1"/>
      </right>
      <top style="thin">
        <color auto="1"/>
      </top>
      <bottom style="medium">
        <color auto="1"/>
      </bottom>
      <diagonal/>
    </border>
    <border>
      <left style="thick">
        <color rgb="FFFF0000"/>
      </left>
      <right style="thick">
        <color rgb="FFFF0000"/>
      </right>
      <top style="thick">
        <color theme="7"/>
      </top>
      <bottom style="thick">
        <color rgb="FFFF0000"/>
      </bottom>
      <diagonal/>
    </border>
    <border>
      <left/>
      <right style="medium">
        <color theme="7"/>
      </right>
      <top/>
      <bottom/>
      <diagonal/>
    </border>
    <border>
      <left/>
      <right style="medium">
        <color theme="7"/>
      </right>
      <top/>
      <bottom style="medium">
        <color theme="7"/>
      </bottom>
      <diagonal/>
    </border>
    <border>
      <left style="thick">
        <color rgb="FFFF0000"/>
      </left>
      <right style="thick">
        <color rgb="FFFF0000"/>
      </right>
      <top style="hair">
        <color rgb="FFFF0000"/>
      </top>
      <bottom style="hair">
        <color rgb="FFFF0000"/>
      </bottom>
      <diagonal/>
    </border>
    <border>
      <left style="thick">
        <color rgb="FFFF0000"/>
      </left>
      <right style="thick">
        <color rgb="FFFF0000"/>
      </right>
      <top style="hair">
        <color rgb="FFFF0000"/>
      </top>
      <bottom style="thick">
        <color rgb="FFFF0000"/>
      </bottom>
      <diagonal/>
    </border>
    <border>
      <left style="thick">
        <color rgb="FFFF0000"/>
      </left>
      <right/>
      <top style="thick">
        <color rgb="FFFF0000"/>
      </top>
      <bottom/>
      <diagonal/>
    </border>
    <border>
      <left style="medium">
        <color rgb="FFFF0000"/>
      </left>
      <right/>
      <top style="medium">
        <color theme="7"/>
      </top>
      <bottom style="medium">
        <color theme="7"/>
      </bottom>
      <diagonal/>
    </border>
    <border>
      <left style="medium">
        <color rgb="FFFF0000"/>
      </left>
      <right style="medium">
        <color rgb="FFFF0000"/>
      </right>
      <top style="thin">
        <color theme="9"/>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ck">
        <color rgb="FFFF0000"/>
      </left>
      <right style="thick">
        <color theme="7"/>
      </right>
      <top style="thick">
        <color rgb="FFFF0000"/>
      </top>
      <bottom style="thick">
        <color rgb="FFFF0000"/>
      </bottom>
      <diagonal/>
    </border>
    <border>
      <left/>
      <right style="thick">
        <color theme="7"/>
      </right>
      <top/>
      <bottom style="thick">
        <color rgb="FFFF0000"/>
      </bottom>
      <diagonal/>
    </border>
    <border>
      <left/>
      <right style="thick">
        <color rgb="FFFF0000"/>
      </right>
      <top style="thick">
        <color rgb="FFFF0000"/>
      </top>
      <bottom/>
      <diagonal/>
    </border>
    <border>
      <left style="thick">
        <color theme="7"/>
      </left>
      <right/>
      <top style="thin">
        <color indexed="64"/>
      </top>
      <bottom/>
      <diagonal/>
    </border>
    <border>
      <left style="thick">
        <color theme="7"/>
      </left>
      <right style="thin">
        <color indexed="64"/>
      </right>
      <top style="thin">
        <color indexed="64"/>
      </top>
      <bottom/>
      <diagonal/>
    </border>
    <border>
      <left style="thick">
        <color theme="7"/>
      </left>
      <right style="thin">
        <color indexed="64"/>
      </right>
      <top/>
      <bottom/>
      <diagonal/>
    </border>
    <border>
      <left style="thick">
        <color theme="7"/>
      </left>
      <right style="thin">
        <color indexed="64"/>
      </right>
      <top/>
      <bottom style="thin">
        <color indexed="64"/>
      </bottom>
      <diagonal/>
    </border>
    <border>
      <left style="thick">
        <color theme="7"/>
      </left>
      <right/>
      <top style="thick">
        <color theme="7"/>
      </top>
      <bottom style="hair">
        <color theme="7"/>
      </bottom>
      <diagonal/>
    </border>
    <border>
      <left style="thick">
        <color theme="7"/>
      </left>
      <right/>
      <top style="hair">
        <color theme="7"/>
      </top>
      <bottom style="hair">
        <color theme="7"/>
      </bottom>
      <diagonal/>
    </border>
    <border>
      <left style="thick">
        <color theme="7"/>
      </left>
      <right/>
      <top style="hair">
        <color theme="7"/>
      </top>
      <bottom style="thick">
        <color theme="7"/>
      </bottom>
      <diagonal/>
    </border>
    <border>
      <left/>
      <right/>
      <top style="thick">
        <color rgb="FFFF0000"/>
      </top>
      <bottom style="thick">
        <color rgb="FFFF0000"/>
      </bottom>
      <diagonal/>
    </border>
    <border>
      <left style="thick">
        <color theme="7"/>
      </left>
      <right style="thick">
        <color rgb="FFFF0000"/>
      </right>
      <top style="thick">
        <color theme="7"/>
      </top>
      <bottom style="thick">
        <color theme="7"/>
      </bottom>
      <diagonal/>
    </border>
    <border>
      <left/>
      <right style="thick">
        <color theme="7"/>
      </right>
      <top style="thick">
        <color theme="7"/>
      </top>
      <bottom style="thick">
        <color theme="7"/>
      </bottom>
      <diagonal/>
    </border>
    <border>
      <left/>
      <right/>
      <top style="thick">
        <color theme="8"/>
      </top>
      <bottom style="thick">
        <color theme="7"/>
      </bottom>
      <diagonal/>
    </border>
  </borders>
  <cellStyleXfs count="29">
    <xf numFmtId="0" fontId="0" fillId="0" borderId="0"/>
    <xf numFmtId="9" fontId="1" fillId="0" borderId="0" applyFont="0" applyFill="0" applyBorder="0" applyAlignment="0" applyProtection="0"/>
    <xf numFmtId="0" fontId="1" fillId="0" borderId="0"/>
    <xf numFmtId="9" fontId="4" fillId="0" borderId="0" applyFont="0" applyFill="0" applyBorder="0" applyAlignment="0" applyProtection="0"/>
    <xf numFmtId="0" fontId="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556">
    <xf numFmtId="0" fontId="0" fillId="0" borderId="0" xfId="0"/>
    <xf numFmtId="0" fontId="0" fillId="0" borderId="0" xfId="0" applyAlignment="1">
      <alignment horizontal="center"/>
    </xf>
    <xf numFmtId="0" fontId="0" fillId="0" borderId="0" xfId="0" applyAlignment="1">
      <alignment horizontal="center" wrapText="1"/>
    </xf>
    <xf numFmtId="10" fontId="0" fillId="0" borderId="0" xfId="1" applyNumberFormat="1" applyFont="1"/>
    <xf numFmtId="9" fontId="0" fillId="0" borderId="0" xfId="1" applyFont="1"/>
    <xf numFmtId="10" fontId="0" fillId="0" borderId="0" xfId="0" applyNumberFormat="1" applyAlignment="1">
      <alignment horizontal="center"/>
    </xf>
    <xf numFmtId="1" fontId="0" fillId="0" borderId="0" xfId="0" applyNumberFormat="1"/>
    <xf numFmtId="2" fontId="0" fillId="0" borderId="0" xfId="0" applyNumberFormat="1"/>
    <xf numFmtId="2" fontId="0" fillId="0" borderId="0" xfId="0" applyNumberFormat="1" applyAlignment="1">
      <alignment horizontal="center"/>
    </xf>
    <xf numFmtId="0" fontId="0" fillId="0" borderId="0" xfId="0" applyBorder="1"/>
    <xf numFmtId="0" fontId="3" fillId="0" borderId="0" xfId="0" applyFont="1"/>
    <xf numFmtId="0" fontId="0" fillId="0" borderId="0" xfId="0" quotePrefix="1"/>
    <xf numFmtId="0" fontId="14" fillId="13" borderId="0" xfId="0" applyFont="1" applyFill="1" applyProtection="1">
      <protection hidden="1"/>
    </xf>
    <xf numFmtId="0" fontId="6" fillId="13" borderId="0" xfId="0" applyFont="1" applyFill="1" applyAlignment="1" applyProtection="1">
      <alignment horizontal="center"/>
      <protection hidden="1"/>
    </xf>
    <xf numFmtId="0" fontId="6" fillId="13" borderId="0" xfId="0" applyFont="1" applyFill="1" applyProtection="1">
      <protection hidden="1"/>
    </xf>
    <xf numFmtId="0" fontId="20" fillId="11" borderId="15" xfId="0" applyFont="1" applyFill="1" applyBorder="1" applyAlignment="1" applyProtection="1">
      <alignment horizontal="center"/>
      <protection locked="0"/>
    </xf>
    <xf numFmtId="0" fontId="20" fillId="11" borderId="29" xfId="0" applyFont="1" applyFill="1" applyBorder="1" applyAlignment="1" applyProtection="1">
      <alignment horizontal="center"/>
      <protection locked="0"/>
    </xf>
    <xf numFmtId="0" fontId="7" fillId="2" borderId="19" xfId="0" applyFont="1" applyFill="1" applyBorder="1" applyAlignment="1" applyProtection="1">
      <alignment horizontal="center" vertical="center"/>
      <protection hidden="1"/>
    </xf>
    <xf numFmtId="0" fontId="7" fillId="2" borderId="22" xfId="0" applyFont="1" applyFill="1" applyBorder="1" applyAlignment="1" applyProtection="1">
      <alignment horizontal="center" vertical="center"/>
      <protection hidden="1"/>
    </xf>
    <xf numFmtId="0" fontId="7" fillId="0" borderId="63" xfId="0" applyFont="1" applyFill="1" applyBorder="1" applyAlignment="1" applyProtection="1">
      <alignment horizontal="center" vertical="center" wrapText="1"/>
      <protection hidden="1"/>
    </xf>
    <xf numFmtId="0" fontId="7" fillId="0" borderId="27" xfId="0" applyFont="1" applyFill="1" applyBorder="1" applyAlignment="1" applyProtection="1">
      <alignment horizontal="center" vertical="center" wrapText="1"/>
      <protection hidden="1"/>
    </xf>
    <xf numFmtId="0" fontId="7" fillId="0" borderId="65" xfId="0" applyFont="1" applyFill="1" applyBorder="1" applyAlignment="1" applyProtection="1">
      <alignment horizontal="center" vertical="center" wrapText="1"/>
      <protection hidden="1"/>
    </xf>
    <xf numFmtId="0" fontId="7" fillId="2" borderId="66" xfId="0" applyFont="1" applyFill="1" applyBorder="1" applyAlignment="1" applyProtection="1">
      <alignment horizontal="center" vertical="center"/>
      <protection hidden="1"/>
    </xf>
    <xf numFmtId="0" fontId="7" fillId="2" borderId="20" xfId="0" applyFont="1" applyFill="1" applyBorder="1" applyAlignment="1" applyProtection="1">
      <alignment horizontal="center" vertical="center"/>
      <protection hidden="1"/>
    </xf>
    <xf numFmtId="0" fontId="7" fillId="2" borderId="67" xfId="0" applyFont="1" applyFill="1" applyBorder="1" applyAlignment="1" applyProtection="1">
      <alignment horizontal="center" vertical="center"/>
      <protection hidden="1"/>
    </xf>
    <xf numFmtId="0" fontId="7" fillId="0" borderId="66" xfId="0" applyFont="1" applyFill="1" applyBorder="1" applyAlignment="1" applyProtection="1">
      <alignment horizontal="center" vertical="center"/>
      <protection hidden="1"/>
    </xf>
    <xf numFmtId="0" fontId="7" fillId="0" borderId="20" xfId="0" applyFont="1" applyFill="1" applyBorder="1" applyAlignment="1" applyProtection="1">
      <alignment horizontal="center" vertical="center"/>
      <protection hidden="1"/>
    </xf>
    <xf numFmtId="0" fontId="7" fillId="0" borderId="67" xfId="0" applyFont="1" applyFill="1" applyBorder="1" applyAlignment="1" applyProtection="1">
      <alignment horizontal="center" vertical="center"/>
      <protection hidden="1"/>
    </xf>
    <xf numFmtId="0" fontId="13" fillId="10" borderId="58" xfId="0" applyFont="1" applyFill="1" applyBorder="1" applyAlignment="1" applyProtection="1">
      <alignment horizontal="center"/>
      <protection hidden="1"/>
    </xf>
    <xf numFmtId="0" fontId="6" fillId="8" borderId="58" xfId="0" applyFont="1" applyFill="1" applyBorder="1" applyAlignment="1" applyProtection="1">
      <alignment horizontal="center"/>
      <protection hidden="1"/>
    </xf>
    <xf numFmtId="0" fontId="25" fillId="0" borderId="42" xfId="0" applyFont="1" applyBorder="1" applyAlignment="1" applyProtection="1">
      <alignment horizontal="center"/>
      <protection locked="0"/>
    </xf>
    <xf numFmtId="0" fontId="25" fillId="0" borderId="21" xfId="0" applyFont="1" applyBorder="1" applyAlignment="1" applyProtection="1">
      <alignment horizontal="center"/>
      <protection locked="0"/>
    </xf>
    <xf numFmtId="0" fontId="25" fillId="0" borderId="43" xfId="0" applyFont="1" applyBorder="1" applyAlignment="1" applyProtection="1">
      <alignment horizontal="center"/>
      <protection locked="0"/>
    </xf>
    <xf numFmtId="0" fontId="24" fillId="0" borderId="21" xfId="0" applyNumberFormat="1" applyFont="1" applyBorder="1" applyAlignment="1" applyProtection="1">
      <alignment horizontal="center" wrapText="1"/>
      <protection locked="0"/>
    </xf>
    <xf numFmtId="0" fontId="25" fillId="0" borderId="21" xfId="0" applyNumberFormat="1" applyFont="1" applyBorder="1" applyAlignment="1" applyProtection="1">
      <alignment horizontal="center"/>
      <protection locked="0"/>
    </xf>
    <xf numFmtId="0" fontId="25" fillId="0" borderId="43" xfId="0" applyNumberFormat="1" applyFont="1" applyBorder="1" applyProtection="1">
      <protection locked="0"/>
    </xf>
    <xf numFmtId="0" fontId="24" fillId="0" borderId="43" xfId="0" applyNumberFormat="1" applyFont="1" applyBorder="1" applyProtection="1">
      <protection locked="0"/>
    </xf>
    <xf numFmtId="0" fontId="0" fillId="13" borderId="0" xfId="0" applyFill="1" applyProtection="1">
      <protection hidden="1"/>
    </xf>
    <xf numFmtId="0" fontId="6" fillId="8" borderId="28" xfId="0" applyFont="1" applyFill="1" applyBorder="1" applyAlignment="1" applyProtection="1">
      <alignment horizontal="center"/>
      <protection locked="0"/>
    </xf>
    <xf numFmtId="0" fontId="6" fillId="8" borderId="28" xfId="0" applyFont="1" applyFill="1" applyBorder="1" applyProtection="1">
      <protection locked="0"/>
    </xf>
    <xf numFmtId="0" fontId="19" fillId="9" borderId="24" xfId="0" applyFont="1" applyFill="1" applyBorder="1" applyAlignment="1" applyProtection="1">
      <protection hidden="1"/>
    </xf>
    <xf numFmtId="0" fontId="20" fillId="11" borderId="24" xfId="0" applyFont="1" applyFill="1" applyBorder="1" applyAlignment="1" applyProtection="1">
      <alignment horizontal="center"/>
      <protection hidden="1"/>
    </xf>
    <xf numFmtId="0" fontId="19" fillId="9" borderId="25" xfId="0" applyFont="1" applyFill="1" applyBorder="1" applyAlignment="1" applyProtection="1">
      <protection hidden="1"/>
    </xf>
    <xf numFmtId="0" fontId="20" fillId="11" borderId="25" xfId="0" applyFont="1" applyFill="1" applyBorder="1" applyAlignment="1" applyProtection="1">
      <alignment horizontal="center"/>
      <protection hidden="1"/>
    </xf>
    <xf numFmtId="0" fontId="20" fillId="13" borderId="24" xfId="0" applyFont="1" applyFill="1" applyBorder="1" applyAlignment="1" applyProtection="1">
      <alignment horizontal="left"/>
      <protection hidden="1"/>
    </xf>
    <xf numFmtId="0" fontId="20" fillId="13" borderId="24" xfId="0" quotePrefix="1" applyFont="1" applyFill="1" applyBorder="1" applyAlignment="1" applyProtection="1">
      <alignment horizontal="center" wrapText="1"/>
      <protection hidden="1"/>
    </xf>
    <xf numFmtId="0" fontId="26" fillId="0" borderId="47" xfId="0" applyFont="1" applyBorder="1" applyProtection="1">
      <protection hidden="1"/>
    </xf>
    <xf numFmtId="0" fontId="26" fillId="0" borderId="48" xfId="0" quotePrefix="1" applyFont="1" applyBorder="1" applyAlignment="1" applyProtection="1">
      <alignment horizontal="center"/>
      <protection hidden="1"/>
    </xf>
    <xf numFmtId="0" fontId="26" fillId="0" borderId="49" xfId="0" applyFont="1" applyBorder="1" applyProtection="1">
      <protection hidden="1"/>
    </xf>
    <xf numFmtId="0" fontId="26" fillId="0" borderId="50" xfId="0" quotePrefix="1" applyFont="1" applyBorder="1" applyAlignment="1" applyProtection="1">
      <alignment horizontal="center"/>
      <protection hidden="1"/>
    </xf>
    <xf numFmtId="0" fontId="26" fillId="0" borderId="51" xfId="0" applyFont="1" applyBorder="1" applyProtection="1">
      <protection hidden="1"/>
    </xf>
    <xf numFmtId="0" fontId="26" fillId="0" borderId="52" xfId="0" quotePrefix="1" applyFont="1" applyBorder="1" applyAlignment="1" applyProtection="1">
      <alignment horizontal="center"/>
      <protection hidden="1"/>
    </xf>
    <xf numFmtId="0" fontId="20" fillId="11" borderId="24" xfId="0" applyFont="1" applyFill="1" applyBorder="1" applyAlignment="1" applyProtection="1">
      <alignment horizontal="center" wrapText="1"/>
      <protection hidden="1"/>
    </xf>
    <xf numFmtId="0" fontId="20" fillId="11" borderId="55" xfId="0" applyFont="1" applyFill="1" applyBorder="1" applyAlignment="1" applyProtection="1">
      <alignment horizontal="center"/>
      <protection hidden="1"/>
    </xf>
    <xf numFmtId="0" fontId="25" fillId="0" borderId="74" xfId="0" applyFont="1" applyBorder="1" applyProtection="1">
      <protection locked="0"/>
    </xf>
    <xf numFmtId="0" fontId="25" fillId="0" borderId="22" xfId="0" applyFont="1" applyBorder="1" applyProtection="1">
      <protection locked="0"/>
    </xf>
    <xf numFmtId="0" fontId="25" fillId="0" borderId="22" xfId="0" applyFont="1" applyBorder="1" applyAlignment="1" applyProtection="1">
      <alignment horizontal="center"/>
      <protection locked="0"/>
    </xf>
    <xf numFmtId="0" fontId="0" fillId="0" borderId="0" xfId="0" applyAlignment="1">
      <alignment horizontal="center"/>
    </xf>
    <xf numFmtId="0" fontId="0" fillId="0" borderId="6" xfId="0" applyBorder="1"/>
    <xf numFmtId="0" fontId="29" fillId="15" borderId="78" xfId="0" applyFont="1" applyFill="1" applyBorder="1" applyAlignment="1" applyProtection="1">
      <alignment horizontal="left" vertical="center"/>
      <protection hidden="1"/>
    </xf>
    <xf numFmtId="0" fontId="29" fillId="15" borderId="78" xfId="0" applyFont="1" applyFill="1" applyBorder="1" applyAlignment="1" applyProtection="1">
      <alignment horizontal="center" vertical="center"/>
      <protection hidden="1"/>
    </xf>
    <xf numFmtId="0" fontId="29" fillId="0" borderId="75" xfId="0" applyFont="1" applyBorder="1" applyAlignment="1" applyProtection="1">
      <alignment horizontal="left" vertical="center"/>
      <protection hidden="1"/>
    </xf>
    <xf numFmtId="0" fontId="29" fillId="0" borderId="75" xfId="0" applyFont="1" applyBorder="1" applyAlignment="1" applyProtection="1">
      <alignment horizontal="center" vertical="center"/>
      <protection hidden="1"/>
    </xf>
    <xf numFmtId="0" fontId="29" fillId="15" borderId="75" xfId="0" applyFont="1" applyFill="1" applyBorder="1" applyAlignment="1" applyProtection="1">
      <alignment horizontal="left" vertical="center"/>
      <protection hidden="1"/>
    </xf>
    <xf numFmtId="0" fontId="29" fillId="15" borderId="75" xfId="0" applyFont="1" applyFill="1" applyBorder="1" applyAlignment="1" applyProtection="1">
      <alignment horizontal="center" vertical="center"/>
      <protection hidden="1"/>
    </xf>
    <xf numFmtId="0" fontId="29" fillId="0" borderId="79" xfId="0" applyFont="1" applyBorder="1" applyAlignment="1" applyProtection="1">
      <alignment horizontal="center" vertical="center"/>
      <protection hidden="1"/>
    </xf>
    <xf numFmtId="0" fontId="29" fillId="0" borderId="79" xfId="0" applyFont="1" applyBorder="1" applyAlignment="1" applyProtection="1">
      <alignment horizontal="left" vertical="center"/>
      <protection hidden="1"/>
    </xf>
    <xf numFmtId="0" fontId="19" fillId="9" borderId="24" xfId="0" applyFont="1" applyFill="1" applyBorder="1" applyAlignment="1" applyProtection="1">
      <alignment horizontal="center"/>
      <protection hidden="1"/>
    </xf>
    <xf numFmtId="0" fontId="19" fillId="9" borderId="24" xfId="0" applyFont="1" applyFill="1" applyBorder="1" applyAlignment="1" applyProtection="1">
      <alignment horizontal="center" wrapText="1"/>
      <protection hidden="1"/>
    </xf>
    <xf numFmtId="0" fontId="19" fillId="9" borderId="25" xfId="0" applyFont="1" applyFill="1" applyBorder="1" applyAlignment="1" applyProtection="1">
      <alignment horizontal="center"/>
      <protection hidden="1"/>
    </xf>
    <xf numFmtId="0" fontId="19" fillId="13" borderId="83" xfId="0" applyFont="1" applyFill="1" applyBorder="1" applyAlignment="1" applyProtection="1">
      <protection hidden="1"/>
    </xf>
    <xf numFmtId="0" fontId="19" fillId="13" borderId="83" xfId="0" applyFont="1" applyFill="1" applyBorder="1" applyAlignment="1" applyProtection="1">
      <alignment horizontal="center"/>
      <protection hidden="1"/>
    </xf>
    <xf numFmtId="0" fontId="20" fillId="13" borderId="83" xfId="0" applyFont="1" applyFill="1" applyBorder="1" applyAlignment="1" applyProtection="1">
      <alignment horizontal="center"/>
      <protection hidden="1"/>
    </xf>
    <xf numFmtId="9" fontId="19" fillId="9" borderId="24" xfId="1" applyFont="1" applyFill="1" applyBorder="1" applyAlignment="1" applyProtection="1">
      <alignment horizontal="center"/>
      <protection hidden="1"/>
    </xf>
    <xf numFmtId="9" fontId="0" fillId="0" borderId="0" xfId="0" applyNumberFormat="1"/>
    <xf numFmtId="2" fontId="19" fillId="9" borderId="24" xfId="1" applyNumberFormat="1" applyFont="1" applyFill="1" applyBorder="1" applyAlignment="1" applyProtection="1">
      <alignment horizontal="center"/>
      <protection hidden="1"/>
    </xf>
    <xf numFmtId="1" fontId="19" fillId="9" borderId="24" xfId="1" applyNumberFormat="1" applyFont="1" applyFill="1" applyBorder="1" applyAlignment="1" applyProtection="1">
      <alignment horizontal="center"/>
      <protection hidden="1"/>
    </xf>
    <xf numFmtId="0" fontId="0" fillId="0" borderId="0" xfId="0" applyAlignment="1"/>
    <xf numFmtId="0" fontId="31" fillId="0" borderId="92" xfId="0" applyFont="1" applyBorder="1" applyAlignment="1" applyProtection="1">
      <alignment horizontal="center" vertical="center"/>
      <protection hidden="1"/>
    </xf>
    <xf numFmtId="0" fontId="31" fillId="15" borderId="92" xfId="0" applyFont="1" applyFill="1" applyBorder="1" applyAlignment="1" applyProtection="1">
      <alignment horizontal="center" vertical="center"/>
      <protection hidden="1"/>
    </xf>
    <xf numFmtId="0" fontId="31" fillId="0" borderId="93" xfId="0" applyFont="1" applyBorder="1" applyAlignment="1" applyProtection="1">
      <alignment horizontal="center" vertical="center"/>
      <protection hidden="1"/>
    </xf>
    <xf numFmtId="0" fontId="0" fillId="0" borderId="0" xfId="0" applyBorder="1" applyProtection="1">
      <protection locked="0"/>
    </xf>
    <xf numFmtId="0" fontId="0" fillId="0" borderId="3" xfId="0" applyBorder="1" applyProtection="1">
      <protection locked="0"/>
    </xf>
    <xf numFmtId="0" fontId="20" fillId="13" borderId="55" xfId="0" quotePrefix="1" applyFont="1" applyFill="1" applyBorder="1" applyAlignment="1" applyProtection="1">
      <alignment horizontal="center" wrapText="1"/>
      <protection hidden="1"/>
    </xf>
    <xf numFmtId="0" fontId="19" fillId="9" borderId="77" xfId="0" applyFont="1" applyFill="1" applyBorder="1" applyAlignment="1" applyProtection="1">
      <alignment horizontal="center" vertical="center" wrapText="1"/>
      <protection hidden="1"/>
    </xf>
    <xf numFmtId="0" fontId="20" fillId="11" borderId="55" xfId="0" applyFont="1" applyFill="1" applyBorder="1" applyAlignment="1" applyProtection="1">
      <alignment horizontal="center" wrapText="1"/>
      <protection hidden="1"/>
    </xf>
    <xf numFmtId="9" fontId="26" fillId="4" borderId="69" xfId="1" applyNumberFormat="1" applyFont="1" applyFill="1" applyBorder="1" applyAlignment="1" applyProtection="1">
      <alignment horizontal="center" vertical="center"/>
      <protection locked="0"/>
    </xf>
    <xf numFmtId="9" fontId="26" fillId="4" borderId="69" xfId="0" applyNumberFormat="1" applyFont="1" applyFill="1" applyBorder="1" applyAlignment="1" applyProtection="1">
      <alignment horizontal="center" vertical="center"/>
      <protection locked="0"/>
    </xf>
    <xf numFmtId="10" fontId="26" fillId="4" borderId="69" xfId="0" applyNumberFormat="1" applyFont="1" applyFill="1" applyBorder="1" applyAlignment="1" applyProtection="1">
      <alignment horizontal="center" vertical="center"/>
      <protection locked="0"/>
    </xf>
    <xf numFmtId="0" fontId="18" fillId="2" borderId="31" xfId="0" applyFont="1" applyFill="1" applyBorder="1" applyAlignment="1" applyProtection="1">
      <alignment horizontal="center" wrapText="1"/>
      <protection locked="0"/>
    </xf>
    <xf numFmtId="0" fontId="18" fillId="2" borderId="32" xfId="0" applyFont="1" applyFill="1" applyBorder="1" applyAlignment="1" applyProtection="1">
      <alignment horizontal="center" wrapText="1"/>
      <protection locked="0"/>
    </xf>
    <xf numFmtId="0" fontId="0" fillId="0" borderId="30" xfId="0" applyBorder="1" applyAlignment="1" applyProtection="1">
      <alignment horizontal="center"/>
      <protection locked="0"/>
    </xf>
    <xf numFmtId="0" fontId="0" fillId="0" borderId="94" xfId="0" applyBorder="1" applyAlignment="1" applyProtection="1">
      <alignment horizontal="center"/>
      <protection locked="0"/>
    </xf>
    <xf numFmtId="0" fontId="0" fillId="0" borderId="95" xfId="0" applyBorder="1" applyAlignment="1" applyProtection="1">
      <alignment horizontal="center"/>
      <protection locked="0"/>
    </xf>
    <xf numFmtId="0" fontId="12" fillId="9" borderId="24" xfId="0" applyFont="1" applyFill="1" applyBorder="1" applyAlignment="1" applyProtection="1">
      <alignment horizontal="center" wrapText="1"/>
      <protection hidden="1"/>
    </xf>
    <xf numFmtId="164" fontId="51" fillId="15" borderId="98" xfId="0" applyNumberFormat="1" applyFont="1" applyFill="1" applyBorder="1" applyAlignment="1" applyProtection="1">
      <alignment horizontal="center" vertical="center"/>
      <protection hidden="1"/>
    </xf>
    <xf numFmtId="164" fontId="51" fillId="0" borderId="99" xfId="0" applyNumberFormat="1" applyFont="1" applyBorder="1" applyAlignment="1" applyProtection="1">
      <alignment horizontal="center" vertical="center"/>
      <protection hidden="1"/>
    </xf>
    <xf numFmtId="164" fontId="51" fillId="15" borderId="99" xfId="0" applyNumberFormat="1" applyFont="1" applyFill="1" applyBorder="1" applyAlignment="1" applyProtection="1">
      <alignment horizontal="center" vertical="center"/>
      <protection hidden="1"/>
    </xf>
    <xf numFmtId="0" fontId="48" fillId="9" borderId="24" xfId="0" applyFont="1" applyFill="1" applyBorder="1" applyAlignment="1" applyProtection="1">
      <alignment horizontal="center" wrapText="1"/>
      <protection hidden="1"/>
    </xf>
    <xf numFmtId="0" fontId="48" fillId="9" borderId="69" xfId="0" applyFont="1" applyFill="1" applyBorder="1" applyAlignment="1" applyProtection="1">
      <alignment horizontal="center" wrapText="1"/>
      <protection hidden="1"/>
    </xf>
    <xf numFmtId="164" fontId="51" fillId="0" borderId="100" xfId="0" applyNumberFormat="1" applyFont="1" applyBorder="1" applyAlignment="1" applyProtection="1">
      <alignment horizontal="center" vertical="center"/>
      <protection hidden="1"/>
    </xf>
    <xf numFmtId="0" fontId="48" fillId="9" borderId="55" xfId="0" applyFont="1" applyFill="1" applyBorder="1" applyAlignment="1" applyProtection="1">
      <alignment horizontal="center" vertical="center" wrapText="1"/>
      <protection hidden="1"/>
    </xf>
    <xf numFmtId="0" fontId="48" fillId="9" borderId="24" xfId="0" applyFont="1" applyFill="1" applyBorder="1" applyAlignment="1" applyProtection="1">
      <alignment horizontal="center" vertical="center" wrapText="1"/>
      <protection hidden="1"/>
    </xf>
    <xf numFmtId="0" fontId="48" fillId="9" borderId="16" xfId="0" applyFont="1" applyFill="1" applyBorder="1" applyAlignment="1" applyProtection="1">
      <alignment horizontal="center" wrapText="1"/>
      <protection locked="0"/>
    </xf>
    <xf numFmtId="0" fontId="48" fillId="9" borderId="101" xfId="0" applyFont="1" applyFill="1" applyBorder="1" applyAlignment="1" applyProtection="1">
      <alignment horizontal="center" wrapText="1"/>
      <protection locked="0"/>
    </xf>
    <xf numFmtId="0" fontId="0" fillId="13" borderId="0" xfId="0" applyFill="1" applyProtection="1"/>
    <xf numFmtId="0" fontId="0" fillId="0" borderId="0" xfId="0" applyProtection="1"/>
    <xf numFmtId="0" fontId="19" fillId="9" borderId="15" xfId="0" applyFont="1" applyFill="1" applyBorder="1" applyAlignment="1" applyProtection="1"/>
    <xf numFmtId="0" fontId="0" fillId="13" borderId="0" xfId="0" applyFill="1" applyAlignment="1" applyProtection="1">
      <alignment wrapText="1"/>
    </xf>
    <xf numFmtId="0" fontId="0" fillId="0" borderId="0" xfId="0" applyAlignment="1" applyProtection="1">
      <alignment wrapText="1"/>
    </xf>
    <xf numFmtId="0" fontId="19" fillId="9" borderId="29" xfId="0" applyFont="1" applyFill="1" applyBorder="1" applyAlignment="1" applyProtection="1"/>
    <xf numFmtId="0" fontId="18" fillId="2" borderId="33" xfId="0" applyFont="1" applyFill="1" applyBorder="1" applyAlignment="1" applyProtection="1"/>
    <xf numFmtId="0" fontId="0" fillId="0" borderId="0" xfId="0" applyFont="1" applyFill="1" applyProtection="1"/>
    <xf numFmtId="0" fontId="0" fillId="0" borderId="0" xfId="0" applyFont="1" applyFill="1" applyAlignment="1" applyProtection="1">
      <alignment horizontal="center"/>
    </xf>
    <xf numFmtId="0" fontId="0" fillId="2" borderId="0" xfId="0" applyFill="1" applyAlignment="1" applyProtection="1">
      <alignment horizontal="center"/>
    </xf>
    <xf numFmtId="0" fontId="13" fillId="10" borderId="36" xfId="0" applyFont="1" applyFill="1" applyBorder="1" applyAlignment="1" applyProtection="1">
      <alignment horizontal="center"/>
    </xf>
    <xf numFmtId="0" fontId="13" fillId="10" borderId="28" xfId="0" applyFont="1" applyFill="1" applyBorder="1" applyAlignment="1" applyProtection="1">
      <alignment horizontal="center"/>
    </xf>
    <xf numFmtId="0" fontId="13" fillId="10" borderId="97" xfId="0" applyFont="1" applyFill="1" applyBorder="1" applyAlignment="1" applyProtection="1">
      <alignment horizontal="center"/>
    </xf>
    <xf numFmtId="0" fontId="6" fillId="13" borderId="0" xfId="0" applyFont="1" applyFill="1" applyProtection="1"/>
    <xf numFmtId="0" fontId="6" fillId="13" borderId="0" xfId="0" applyFont="1" applyFill="1" applyAlignment="1" applyProtection="1">
      <alignment horizontal="center"/>
    </xf>
    <xf numFmtId="0" fontId="0" fillId="0" borderId="0" xfId="0" applyAlignment="1" applyProtection="1">
      <alignment horizontal="center"/>
    </xf>
    <xf numFmtId="0" fontId="0" fillId="0" borderId="0" xfId="0" quotePrefix="1" applyNumberFormat="1" applyProtection="1"/>
    <xf numFmtId="0" fontId="13" fillId="13" borderId="0" xfId="0" applyFont="1" applyFill="1" applyAlignment="1" applyProtection="1">
      <alignment horizontal="center"/>
      <protection hidden="1"/>
    </xf>
    <xf numFmtId="0" fontId="13" fillId="13" borderId="0" xfId="0" applyFont="1" applyFill="1" applyProtection="1">
      <protection hidden="1"/>
    </xf>
    <xf numFmtId="0" fontId="20" fillId="4" borderId="69" xfId="0" applyFont="1" applyFill="1" applyBorder="1" applyAlignment="1" applyProtection="1">
      <alignment horizontal="center" wrapText="1"/>
    </xf>
    <xf numFmtId="0" fontId="0" fillId="13" borderId="0" xfId="0" applyFill="1" applyAlignment="1" applyProtection="1"/>
    <xf numFmtId="0" fontId="3" fillId="13" borderId="0" xfId="0" applyFont="1" applyFill="1" applyBorder="1" applyAlignment="1" applyProtection="1">
      <alignment horizontal="center" wrapText="1"/>
    </xf>
    <xf numFmtId="0" fontId="0" fillId="0" borderId="0" xfId="0" applyAlignment="1" applyProtection="1"/>
    <xf numFmtId="0" fontId="0" fillId="0" borderId="0" xfId="0" applyBorder="1" applyProtection="1"/>
    <xf numFmtId="0" fontId="0" fillId="0" borderId="0" xfId="0" quotePrefix="1" applyProtection="1"/>
    <xf numFmtId="0" fontId="26" fillId="13" borderId="0" xfId="0" applyFont="1" applyFill="1" applyBorder="1" applyProtection="1"/>
    <xf numFmtId="0" fontId="42" fillId="13" borderId="0" xfId="0" applyFont="1" applyFill="1" applyBorder="1" applyAlignment="1" applyProtection="1">
      <alignment vertical="center" wrapText="1"/>
    </xf>
    <xf numFmtId="0" fontId="0" fillId="13" borderId="0" xfId="0" applyFill="1" applyBorder="1" applyProtection="1"/>
    <xf numFmtId="0" fontId="20" fillId="11" borderId="80" xfId="0" applyFont="1" applyFill="1" applyBorder="1" applyAlignment="1" applyProtection="1">
      <alignment horizontal="center"/>
      <protection hidden="1"/>
    </xf>
    <xf numFmtId="0" fontId="20" fillId="4" borderId="17" xfId="0" applyFont="1" applyFill="1" applyBorder="1" applyAlignment="1" applyProtection="1">
      <alignment horizontal="center" vertical="center" wrapText="1"/>
    </xf>
    <xf numFmtId="0" fontId="20" fillId="13" borderId="31" xfId="0" applyFont="1" applyFill="1" applyBorder="1" applyAlignment="1" applyProtection="1">
      <alignment horizontal="center" wrapText="1"/>
    </xf>
    <xf numFmtId="0" fontId="20" fillId="4" borderId="15" xfId="0" applyFont="1" applyFill="1" applyBorder="1" applyAlignment="1" applyProtection="1">
      <alignment horizontal="center" vertical="center" wrapText="1"/>
    </xf>
    <xf numFmtId="0" fontId="26" fillId="4" borderId="15" xfId="0" applyFont="1" applyFill="1" applyBorder="1" applyAlignment="1" applyProtection="1">
      <alignment horizontal="center" vertical="center"/>
      <protection locked="0"/>
    </xf>
    <xf numFmtId="0" fontId="0" fillId="13" borderId="73" xfId="0" applyFill="1" applyBorder="1" applyAlignment="1" applyProtection="1"/>
    <xf numFmtId="0" fontId="0" fillId="13" borderId="104" xfId="0" applyFill="1" applyBorder="1" applyAlignment="1" applyProtection="1"/>
    <xf numFmtId="0" fontId="20" fillId="11" borderId="84" xfId="0" applyFont="1" applyFill="1" applyBorder="1" applyAlignment="1" applyProtection="1">
      <alignment horizontal="center" wrapText="1"/>
      <protection hidden="1"/>
    </xf>
    <xf numFmtId="0" fontId="20" fillId="11" borderId="84" xfId="0" applyFont="1" applyFill="1" applyBorder="1" applyAlignment="1" applyProtection="1">
      <alignment horizontal="center"/>
      <protection hidden="1"/>
    </xf>
    <xf numFmtId="0" fontId="26" fillId="0" borderId="108" xfId="0" applyFont="1" applyBorder="1" applyAlignment="1" applyProtection="1">
      <alignment horizontal="center"/>
      <protection hidden="1"/>
    </xf>
    <xf numFmtId="0" fontId="26" fillId="0" borderId="29" xfId="0" applyFont="1" applyBorder="1" applyProtection="1">
      <protection locked="0"/>
    </xf>
    <xf numFmtId="0" fontId="26" fillId="0" borderId="109" xfId="0" applyFont="1" applyBorder="1" applyAlignment="1" applyProtection="1">
      <alignment horizontal="center"/>
      <protection hidden="1"/>
    </xf>
    <xf numFmtId="0" fontId="26" fillId="0" borderId="30" xfId="0" applyFont="1" applyBorder="1" applyProtection="1">
      <protection locked="0"/>
    </xf>
    <xf numFmtId="0" fontId="26" fillId="0" borderId="110" xfId="0" applyFont="1" applyBorder="1" applyAlignment="1" applyProtection="1">
      <alignment horizontal="center"/>
      <protection hidden="1"/>
    </xf>
    <xf numFmtId="0" fontId="26" fillId="0" borderId="31" xfId="0" applyFont="1" applyBorder="1" applyProtection="1">
      <protection locked="0"/>
    </xf>
    <xf numFmtId="0" fontId="48" fillId="9" borderId="111" xfId="0" applyFont="1" applyFill="1" applyBorder="1" applyAlignment="1" applyProtection="1">
      <alignment horizontal="center" wrapText="1"/>
      <protection locked="0"/>
    </xf>
    <xf numFmtId="0" fontId="48" fillId="9" borderId="112" xfId="0" applyFont="1" applyFill="1" applyBorder="1" applyAlignment="1" applyProtection="1">
      <alignment horizontal="center" vertical="center" wrapText="1"/>
      <protection hidden="1"/>
    </xf>
    <xf numFmtId="0" fontId="19" fillId="9" borderId="55" xfId="0" applyFont="1" applyFill="1" applyBorder="1" applyAlignment="1" applyProtection="1">
      <alignment horizontal="center" wrapText="1"/>
      <protection hidden="1"/>
    </xf>
    <xf numFmtId="0" fontId="19" fillId="9" borderId="15" xfId="0" applyFont="1" applyFill="1" applyBorder="1" applyAlignment="1" applyProtection="1">
      <alignment horizontal="center" wrapText="1"/>
    </xf>
    <xf numFmtId="0" fontId="19" fillId="9" borderId="55" xfId="0" applyFont="1" applyFill="1" applyBorder="1" applyAlignment="1" applyProtection="1">
      <alignment horizontal="center"/>
      <protection hidden="1"/>
    </xf>
    <xf numFmtId="0" fontId="19" fillId="9" borderId="15" xfId="0" applyFont="1" applyFill="1" applyBorder="1" applyAlignment="1" applyProtection="1">
      <alignment horizontal="center"/>
      <protection locked="0"/>
    </xf>
    <xf numFmtId="9" fontId="19" fillId="9" borderId="55" xfId="1" applyFont="1" applyFill="1" applyBorder="1" applyAlignment="1" applyProtection="1">
      <alignment horizontal="center"/>
      <protection hidden="1"/>
    </xf>
    <xf numFmtId="9" fontId="19" fillId="9" borderId="15" xfId="1" applyFont="1" applyFill="1" applyBorder="1" applyAlignment="1" applyProtection="1">
      <alignment horizontal="center"/>
      <protection locked="0"/>
    </xf>
    <xf numFmtId="0" fontId="19" fillId="9" borderId="91" xfId="0" applyFont="1" applyFill="1" applyBorder="1" applyAlignment="1" applyProtection="1">
      <alignment horizontal="center" vertical="center" wrapText="1"/>
    </xf>
    <xf numFmtId="0" fontId="19" fillId="9" borderId="84" xfId="0" applyFont="1" applyFill="1" applyBorder="1" applyAlignment="1" applyProtection="1">
      <alignment horizontal="center" vertical="center" wrapText="1"/>
    </xf>
    <xf numFmtId="0" fontId="0" fillId="0" borderId="0" xfId="0" applyBorder="1" applyAlignment="1" applyProtection="1">
      <alignment vertical="center"/>
    </xf>
    <xf numFmtId="0" fontId="37" fillId="0" borderId="0" xfId="0" applyFont="1" applyProtection="1"/>
    <xf numFmtId="0" fontId="55" fillId="13" borderId="0" xfId="0" applyFont="1" applyFill="1" applyProtection="1">
      <protection hidden="1"/>
    </xf>
    <xf numFmtId="0" fontId="53" fillId="19" borderId="0" xfId="0" applyFont="1" applyFill="1" applyAlignment="1" applyProtection="1">
      <alignment horizontal="center"/>
      <protection hidden="1"/>
    </xf>
    <xf numFmtId="0" fontId="53" fillId="19" borderId="0" xfId="0" applyFont="1" applyFill="1" applyProtection="1">
      <protection hidden="1"/>
    </xf>
    <xf numFmtId="0" fontId="54" fillId="19" borderId="0" xfId="0" applyFont="1" applyFill="1" applyAlignment="1" applyProtection="1">
      <alignment horizontal="center"/>
      <protection hidden="1"/>
    </xf>
    <xf numFmtId="1" fontId="53" fillId="19" borderId="0" xfId="0" applyNumberFormat="1" applyFont="1" applyFill="1" applyAlignment="1" applyProtection="1">
      <alignment horizontal="left" indent="2"/>
      <protection hidden="1"/>
    </xf>
    <xf numFmtId="1" fontId="53" fillId="19" borderId="0" xfId="0" applyNumberFormat="1" applyFont="1" applyFill="1" applyAlignment="1" applyProtection="1">
      <alignment horizontal="center"/>
      <protection hidden="1"/>
    </xf>
    <xf numFmtId="164" fontId="53" fillId="19" borderId="0" xfId="0" applyNumberFormat="1" applyFont="1" applyFill="1" applyAlignment="1" applyProtection="1">
      <alignment horizontal="center"/>
      <protection hidden="1"/>
    </xf>
    <xf numFmtId="0" fontId="0" fillId="19" borderId="0" xfId="0" applyFill="1" applyProtection="1"/>
    <xf numFmtId="0" fontId="58" fillId="7" borderId="24" xfId="0" applyFont="1" applyFill="1" applyBorder="1" applyAlignment="1" applyProtection="1">
      <alignment horizontal="center"/>
      <protection hidden="1"/>
    </xf>
    <xf numFmtId="0" fontId="19" fillId="19" borderId="0" xfId="0" applyFont="1" applyFill="1" applyBorder="1" applyAlignment="1" applyProtection="1">
      <protection hidden="1"/>
    </xf>
    <xf numFmtId="0" fontId="19" fillId="19" borderId="0" xfId="0" applyFont="1" applyFill="1" applyBorder="1" applyAlignment="1" applyProtection="1">
      <alignment horizontal="center"/>
      <protection hidden="1"/>
    </xf>
    <xf numFmtId="9" fontId="19" fillId="19" borderId="0" xfId="1" applyFont="1" applyFill="1" applyBorder="1" applyAlignment="1" applyProtection="1">
      <alignment horizontal="center"/>
      <protection hidden="1"/>
    </xf>
    <xf numFmtId="2" fontId="19" fillId="19" borderId="0" xfId="1" applyNumberFormat="1" applyFont="1" applyFill="1" applyBorder="1" applyAlignment="1" applyProtection="1">
      <alignment horizontal="center"/>
      <protection hidden="1"/>
    </xf>
    <xf numFmtId="2" fontId="32" fillId="19" borderId="0" xfId="1" applyNumberFormat="1" applyFont="1" applyFill="1" applyBorder="1" applyAlignment="1" applyProtection="1">
      <alignment horizontal="center" vertical="center"/>
      <protection hidden="1"/>
    </xf>
    <xf numFmtId="0" fontId="57" fillId="19" borderId="70" xfId="0" applyFont="1" applyFill="1" applyBorder="1" applyAlignment="1" applyProtection="1">
      <alignment wrapText="1"/>
    </xf>
    <xf numFmtId="1" fontId="51" fillId="15" borderId="98" xfId="0" applyNumberFormat="1" applyFont="1" applyFill="1" applyBorder="1" applyAlignment="1" applyProtection="1">
      <alignment horizontal="center" vertical="center"/>
      <protection hidden="1"/>
    </xf>
    <xf numFmtId="1" fontId="51" fillId="0" borderId="99" xfId="0" applyNumberFormat="1" applyFont="1" applyBorder="1" applyAlignment="1" applyProtection="1">
      <alignment horizontal="center" vertical="center"/>
      <protection hidden="1"/>
    </xf>
    <xf numFmtId="1" fontId="51" fillId="15" borderId="99" xfId="0" applyNumberFormat="1" applyFont="1" applyFill="1" applyBorder="1" applyAlignment="1" applyProtection="1">
      <alignment horizontal="center" vertical="center"/>
      <protection hidden="1"/>
    </xf>
    <xf numFmtId="1" fontId="51" fillId="0" borderId="100" xfId="0" applyNumberFormat="1" applyFont="1" applyBorder="1" applyAlignment="1" applyProtection="1">
      <alignment horizontal="center" vertical="center"/>
      <protection hidden="1"/>
    </xf>
    <xf numFmtId="164" fontId="51" fillId="15" borderId="98" xfId="0" applyNumberFormat="1" applyFont="1" applyFill="1" applyBorder="1" applyAlignment="1" applyProtection="1">
      <alignment horizontal="left" vertical="center"/>
      <protection hidden="1"/>
    </xf>
    <xf numFmtId="164" fontId="51" fillId="0" borderId="99" xfId="0" applyNumberFormat="1" applyFont="1" applyBorder="1" applyAlignment="1" applyProtection="1">
      <alignment horizontal="left" vertical="center"/>
      <protection hidden="1"/>
    </xf>
    <xf numFmtId="164" fontId="51" fillId="15" borderId="99" xfId="0" applyNumberFormat="1" applyFont="1" applyFill="1" applyBorder="1" applyAlignment="1" applyProtection="1">
      <alignment horizontal="left" vertical="center"/>
      <protection hidden="1"/>
    </xf>
    <xf numFmtId="164" fontId="51" fillId="0" borderId="100" xfId="0" applyNumberFormat="1" applyFont="1" applyBorder="1" applyAlignment="1" applyProtection="1">
      <alignment horizontal="left" vertical="center"/>
      <protection hidden="1"/>
    </xf>
    <xf numFmtId="164" fontId="51" fillId="15" borderId="98" xfId="0" applyNumberFormat="1" applyFont="1" applyFill="1" applyBorder="1" applyAlignment="1" applyProtection="1">
      <alignment horizontal="center" vertical="center"/>
      <protection locked="0"/>
    </xf>
    <xf numFmtId="164" fontId="51" fillId="0" borderId="99" xfId="0" applyNumberFormat="1" applyFont="1" applyBorder="1" applyAlignment="1" applyProtection="1">
      <alignment horizontal="center" vertical="center"/>
      <protection locked="0"/>
    </xf>
    <xf numFmtId="164" fontId="51" fillId="15" borderId="99" xfId="0" applyNumberFormat="1" applyFont="1" applyFill="1" applyBorder="1" applyAlignment="1" applyProtection="1">
      <alignment horizontal="center" vertical="center"/>
      <protection locked="0"/>
    </xf>
    <xf numFmtId="164" fontId="51" fillId="0" borderId="100" xfId="0" applyNumberFormat="1" applyFont="1" applyBorder="1" applyAlignment="1" applyProtection="1">
      <alignment horizontal="center" vertical="center"/>
      <protection locked="0"/>
    </xf>
    <xf numFmtId="0" fontId="0" fillId="10" borderId="97" xfId="0" applyFill="1" applyBorder="1" applyAlignment="1" applyProtection="1">
      <alignment horizontal="center"/>
    </xf>
    <xf numFmtId="0" fontId="15" fillId="12" borderId="96" xfId="0" applyFont="1" applyFill="1" applyBorder="1" applyAlignment="1" applyProtection="1">
      <alignment horizontal="center" wrapText="1"/>
    </xf>
    <xf numFmtId="0" fontId="15" fillId="12" borderId="74" xfId="0" applyFont="1" applyFill="1" applyBorder="1" applyAlignment="1" applyProtection="1">
      <alignment horizontal="center" wrapText="1"/>
    </xf>
    <xf numFmtId="0" fontId="15" fillId="12" borderId="18" xfId="0" applyFont="1" applyFill="1" applyBorder="1" applyAlignment="1" applyProtection="1">
      <alignment horizontal="center" wrapText="1"/>
    </xf>
    <xf numFmtId="0" fontId="15" fillId="12" borderId="0" xfId="0" applyFont="1" applyFill="1" applyBorder="1" applyAlignment="1" applyProtection="1">
      <alignment horizontal="center" wrapText="1"/>
    </xf>
    <xf numFmtId="0" fontId="12" fillId="9" borderId="16" xfId="0" applyFont="1" applyFill="1" applyBorder="1" applyAlignment="1" applyProtection="1">
      <alignment horizontal="center" vertical="center" wrapText="1"/>
    </xf>
    <xf numFmtId="0" fontId="12" fillId="9" borderId="17" xfId="0" applyFont="1" applyFill="1" applyBorder="1" applyAlignment="1" applyProtection="1">
      <alignment horizontal="center" vertical="center" wrapText="1"/>
    </xf>
    <xf numFmtId="0" fontId="18" fillId="7" borderId="18" xfId="0" applyFont="1" applyFill="1" applyBorder="1" applyAlignment="1" applyProtection="1">
      <alignment horizontal="center" vertical="center" wrapText="1"/>
      <protection hidden="1"/>
    </xf>
    <xf numFmtId="0" fontId="5" fillId="7" borderId="0" xfId="0" applyFont="1" applyFill="1" applyBorder="1" applyAlignment="1" applyProtection="1">
      <alignment horizontal="center" vertical="center" wrapText="1"/>
      <protection hidden="1"/>
    </xf>
    <xf numFmtId="0" fontId="21" fillId="14" borderId="23" xfId="0" applyFont="1" applyFill="1" applyBorder="1" applyAlignment="1" applyProtection="1">
      <alignment horizontal="center" wrapText="1"/>
    </xf>
    <xf numFmtId="0" fontId="21" fillId="14" borderId="30" xfId="0" applyFont="1" applyFill="1" applyBorder="1" applyAlignment="1" applyProtection="1">
      <alignment horizontal="center" wrapText="1"/>
    </xf>
    <xf numFmtId="0" fontId="21" fillId="14" borderId="33" xfId="0" applyFont="1" applyFill="1" applyBorder="1" applyAlignment="1" applyProtection="1">
      <alignment horizontal="center" wrapText="1"/>
    </xf>
    <xf numFmtId="0" fontId="21" fillId="14" borderId="31" xfId="0" applyFont="1" applyFill="1" applyBorder="1" applyAlignment="1" applyProtection="1">
      <alignment horizontal="center" wrapText="1"/>
    </xf>
    <xf numFmtId="0" fontId="7" fillId="0" borderId="35" xfId="0" applyFont="1" applyFill="1" applyBorder="1" applyAlignment="1" applyProtection="1">
      <alignment horizontal="center" vertical="center" wrapText="1"/>
      <protection hidden="1"/>
    </xf>
    <xf numFmtId="0" fontId="7" fillId="0" borderId="68" xfId="0" applyFont="1" applyFill="1" applyBorder="1" applyAlignment="1" applyProtection="1">
      <alignment horizontal="center" vertical="center" wrapText="1"/>
      <protection hidden="1"/>
    </xf>
    <xf numFmtId="0" fontId="8" fillId="13" borderId="18" xfId="0" applyFont="1" applyFill="1" applyBorder="1" applyAlignment="1" applyProtection="1">
      <alignment horizontal="center" vertical="center" wrapText="1"/>
      <protection locked="0"/>
    </xf>
    <xf numFmtId="0" fontId="8" fillId="13" borderId="23" xfId="0" applyFont="1" applyFill="1" applyBorder="1" applyAlignment="1" applyProtection="1">
      <alignment horizontal="center" vertical="center" wrapText="1"/>
      <protection locked="0"/>
    </xf>
    <xf numFmtId="0" fontId="8" fillId="13" borderId="32" xfId="0" applyFont="1" applyFill="1" applyBorder="1" applyAlignment="1" applyProtection="1">
      <alignment horizontal="center" vertical="center" wrapText="1"/>
      <protection locked="0"/>
    </xf>
    <xf numFmtId="0" fontId="8" fillId="13" borderId="33" xfId="0" applyFont="1" applyFill="1" applyBorder="1" applyAlignment="1" applyProtection="1">
      <alignment horizontal="center" vertical="center" wrapText="1"/>
      <protection locked="0"/>
    </xf>
    <xf numFmtId="0" fontId="12" fillId="10" borderId="44" xfId="0" applyFont="1" applyFill="1" applyBorder="1" applyAlignment="1" applyProtection="1">
      <alignment horizontal="center"/>
      <protection hidden="1"/>
    </xf>
    <xf numFmtId="0" fontId="12" fillId="10" borderId="45" xfId="0" applyFont="1" applyFill="1" applyBorder="1" applyAlignment="1" applyProtection="1">
      <alignment horizontal="center"/>
      <protection hidden="1"/>
    </xf>
    <xf numFmtId="0" fontId="15" fillId="12" borderId="12" xfId="0" applyFont="1" applyFill="1" applyBorder="1" applyAlignment="1" applyProtection="1">
      <alignment horizontal="right" vertical="center" wrapText="1"/>
      <protection locked="0"/>
    </xf>
    <xf numFmtId="0" fontId="15" fillId="12" borderId="13" xfId="0" applyFont="1" applyFill="1" applyBorder="1" applyAlignment="1" applyProtection="1">
      <alignment horizontal="right" vertical="center" wrapText="1"/>
      <protection locked="0"/>
    </xf>
    <xf numFmtId="0" fontId="15" fillId="12" borderId="7" xfId="0" applyFont="1" applyFill="1" applyBorder="1" applyAlignment="1" applyProtection="1">
      <alignment horizontal="right" vertical="center" wrapText="1"/>
      <protection locked="0"/>
    </xf>
    <xf numFmtId="0" fontId="15" fillId="12" borderId="0" xfId="0" applyFont="1" applyFill="1" applyBorder="1" applyAlignment="1" applyProtection="1">
      <alignment horizontal="right" vertical="center" wrapText="1"/>
      <protection locked="0"/>
    </xf>
    <xf numFmtId="0" fontId="16" fillId="2" borderId="26" xfId="0" applyFont="1" applyFill="1" applyBorder="1" applyAlignment="1" applyProtection="1">
      <alignment horizontal="center" vertical="center"/>
      <protection hidden="1"/>
    </xf>
    <xf numFmtId="0" fontId="16" fillId="0" borderId="62" xfId="0" applyFont="1" applyFill="1" applyBorder="1" applyAlignment="1" applyProtection="1">
      <alignment horizontal="center" vertical="center" wrapText="1"/>
      <protection hidden="1"/>
    </xf>
    <xf numFmtId="0" fontId="16" fillId="0" borderId="14" xfId="0" applyFont="1" applyFill="1" applyBorder="1" applyAlignment="1" applyProtection="1">
      <alignment horizontal="center" vertical="center" wrapText="1"/>
      <protection hidden="1"/>
    </xf>
    <xf numFmtId="0" fontId="16" fillId="0" borderId="64" xfId="0" applyFont="1" applyFill="1" applyBorder="1" applyAlignment="1" applyProtection="1">
      <alignment horizontal="center" vertical="center" wrapText="1"/>
      <protection hidden="1"/>
    </xf>
    <xf numFmtId="0" fontId="16" fillId="2" borderId="62" xfId="0" applyFont="1" applyFill="1" applyBorder="1" applyAlignment="1" applyProtection="1">
      <alignment horizontal="center" vertical="center"/>
      <protection hidden="1"/>
    </xf>
    <xf numFmtId="0" fontId="16" fillId="2" borderId="14" xfId="0" applyFont="1" applyFill="1" applyBorder="1" applyAlignment="1" applyProtection="1">
      <alignment horizontal="center" vertical="center"/>
      <protection hidden="1"/>
    </xf>
    <xf numFmtId="0" fontId="16" fillId="2" borderId="64" xfId="0" applyFont="1" applyFill="1" applyBorder="1" applyAlignment="1" applyProtection="1">
      <alignment horizontal="center" vertical="center"/>
      <protection hidden="1"/>
    </xf>
    <xf numFmtId="0" fontId="16" fillId="0" borderId="62" xfId="0" applyFont="1" applyFill="1" applyBorder="1" applyAlignment="1" applyProtection="1">
      <alignment horizontal="center" vertical="center"/>
      <protection hidden="1"/>
    </xf>
    <xf numFmtId="0" fontId="16" fillId="0" borderId="14" xfId="0" applyFont="1" applyFill="1" applyBorder="1" applyAlignment="1" applyProtection="1">
      <alignment horizontal="center" vertical="center"/>
      <protection hidden="1"/>
    </xf>
    <xf numFmtId="0" fontId="16" fillId="0" borderId="64" xfId="0" applyFont="1" applyFill="1" applyBorder="1" applyAlignment="1" applyProtection="1">
      <alignment horizontal="center" vertical="center"/>
      <protection hidden="1"/>
    </xf>
    <xf numFmtId="0" fontId="7" fillId="2" borderId="35" xfId="0" applyFont="1" applyFill="1" applyBorder="1" applyAlignment="1" applyProtection="1">
      <alignment horizontal="center" vertical="center" wrapText="1"/>
      <protection hidden="1"/>
    </xf>
    <xf numFmtId="0" fontId="7" fillId="2" borderId="61" xfId="0" applyFont="1" applyFill="1" applyBorder="1" applyAlignment="1" applyProtection="1">
      <alignment horizontal="center" vertical="center" wrapText="1"/>
      <protection hidden="1"/>
    </xf>
    <xf numFmtId="0" fontId="12" fillId="10" borderId="44" xfId="0" applyFont="1" applyFill="1" applyBorder="1" applyAlignment="1" applyProtection="1">
      <alignment horizontal="center" wrapText="1"/>
      <protection hidden="1"/>
    </xf>
    <xf numFmtId="0" fontId="12" fillId="10" borderId="46" xfId="0" applyFont="1" applyFill="1" applyBorder="1" applyAlignment="1" applyProtection="1">
      <alignment horizontal="center" wrapText="1"/>
      <protection hidden="1"/>
    </xf>
    <xf numFmtId="0" fontId="7" fillId="2" borderId="34" xfId="0" applyFont="1" applyFill="1" applyBorder="1" applyAlignment="1" applyProtection="1">
      <alignment horizontal="center" vertical="center" wrapText="1"/>
      <protection hidden="1"/>
    </xf>
    <xf numFmtId="0" fontId="7" fillId="2" borderId="38" xfId="0" applyFont="1" applyFill="1" applyBorder="1" applyAlignment="1" applyProtection="1">
      <alignment horizontal="center" vertical="center" wrapText="1"/>
      <protection hidden="1"/>
    </xf>
    <xf numFmtId="0" fontId="7" fillId="0" borderId="60" xfId="0" applyFont="1" applyFill="1" applyBorder="1" applyAlignment="1" applyProtection="1">
      <alignment horizontal="center" vertical="center" wrapText="1"/>
      <protection hidden="1"/>
    </xf>
    <xf numFmtId="0" fontId="7" fillId="2" borderId="56" xfId="0" applyFont="1" applyFill="1" applyBorder="1" applyAlignment="1" applyProtection="1">
      <alignment horizontal="center" vertical="center" wrapText="1"/>
      <protection hidden="1"/>
    </xf>
    <xf numFmtId="0" fontId="7" fillId="2" borderId="57" xfId="0" applyFont="1" applyFill="1" applyBorder="1" applyAlignment="1" applyProtection="1">
      <alignment horizontal="center" vertical="center" wrapText="1"/>
      <protection hidden="1"/>
    </xf>
    <xf numFmtId="0" fontId="7" fillId="0" borderId="61" xfId="0" applyFont="1" applyFill="1" applyBorder="1" applyAlignment="1" applyProtection="1">
      <alignment horizontal="center" vertical="center" wrapText="1"/>
      <protection hidden="1"/>
    </xf>
    <xf numFmtId="0" fontId="7" fillId="2" borderId="60" xfId="0" applyFont="1" applyFill="1" applyBorder="1" applyAlignment="1" applyProtection="1">
      <alignment horizontal="center" vertical="center" wrapText="1"/>
      <protection hidden="1"/>
    </xf>
    <xf numFmtId="0" fontId="17" fillId="5" borderId="39" xfId="0" applyFont="1" applyFill="1" applyBorder="1" applyAlignment="1" applyProtection="1">
      <alignment horizontal="center" vertical="center" wrapText="1"/>
      <protection locked="0"/>
    </xf>
    <xf numFmtId="0" fontId="17" fillId="5" borderId="40"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1" fillId="14" borderId="18" xfId="0" applyFont="1" applyFill="1" applyBorder="1" applyAlignment="1" applyProtection="1">
      <alignment horizontal="center" vertical="center" wrapText="1"/>
    </xf>
    <xf numFmtId="0" fontId="11" fillId="14" borderId="5" xfId="0" applyFont="1" applyFill="1" applyBorder="1" applyAlignment="1" applyProtection="1">
      <alignment horizontal="center" vertical="center" wrapText="1"/>
    </xf>
    <xf numFmtId="0" fontId="13" fillId="10" borderId="59" xfId="0" applyFont="1" applyFill="1" applyBorder="1" applyAlignment="1" applyProtection="1">
      <alignment horizontal="center"/>
    </xf>
    <xf numFmtId="0" fontId="13" fillId="10" borderId="37" xfId="0" applyFont="1" applyFill="1" applyBorder="1" applyAlignment="1" applyProtection="1">
      <alignment horizontal="center"/>
    </xf>
    <xf numFmtId="0" fontId="19" fillId="9" borderId="24" xfId="0" applyFont="1" applyFill="1" applyBorder="1" applyAlignment="1" applyProtection="1">
      <alignment horizontal="center" vertical="center" wrapText="1"/>
      <protection hidden="1"/>
    </xf>
    <xf numFmtId="0" fontId="20" fillId="5" borderId="25" xfId="0" quotePrefix="1" applyFont="1" applyFill="1" applyBorder="1" applyAlignment="1" applyProtection="1">
      <alignment horizontal="center" vertical="center" wrapText="1"/>
      <protection locked="0"/>
    </xf>
    <xf numFmtId="0" fontId="20" fillId="5" borderId="53" xfId="0" quotePrefix="1" applyFont="1" applyFill="1" applyBorder="1" applyAlignment="1" applyProtection="1">
      <alignment horizontal="center" vertical="center" wrapText="1"/>
      <protection locked="0"/>
    </xf>
    <xf numFmtId="0" fontId="20" fillId="5" borderId="54" xfId="0" quotePrefix="1" applyFont="1" applyFill="1" applyBorder="1" applyAlignment="1" applyProtection="1">
      <alignment horizontal="center" vertical="center" wrapText="1"/>
      <protection locked="0"/>
    </xf>
    <xf numFmtId="0" fontId="20" fillId="5" borderId="25" xfId="0" applyFont="1" applyFill="1" applyBorder="1" applyAlignment="1" applyProtection="1">
      <alignment horizontal="center" vertical="center" wrapText="1"/>
      <protection locked="0"/>
    </xf>
    <xf numFmtId="0" fontId="20" fillId="5" borderId="53" xfId="0" applyFont="1" applyFill="1" applyBorder="1" applyAlignment="1" applyProtection="1">
      <alignment horizontal="center" vertical="center" wrapText="1"/>
      <protection locked="0"/>
    </xf>
    <xf numFmtId="0" fontId="20" fillId="5" borderId="102" xfId="0" applyFont="1" applyFill="1" applyBorder="1" applyAlignment="1" applyProtection="1">
      <alignment horizontal="center" vertical="center" wrapText="1"/>
      <protection locked="0"/>
    </xf>
    <xf numFmtId="0" fontId="19" fillId="14" borderId="0" xfId="0" applyFont="1" applyFill="1" applyBorder="1" applyAlignment="1" applyProtection="1">
      <alignment horizontal="center" vertical="center" wrapText="1"/>
      <protection hidden="1"/>
    </xf>
    <xf numFmtId="0" fontId="19" fillId="14" borderId="70" xfId="0" applyFont="1" applyFill="1" applyBorder="1" applyAlignment="1" applyProtection="1">
      <alignment horizontal="center" vertical="center" wrapText="1"/>
      <protection hidden="1"/>
    </xf>
    <xf numFmtId="0" fontId="19" fillId="14" borderId="71" xfId="0" applyFont="1" applyFill="1" applyBorder="1" applyAlignment="1" applyProtection="1">
      <alignment horizontal="center" vertical="center" wrapText="1"/>
      <protection hidden="1"/>
    </xf>
    <xf numFmtId="0" fontId="19" fillId="14" borderId="72" xfId="0" applyFont="1" applyFill="1" applyBorder="1" applyAlignment="1" applyProtection="1">
      <alignment horizontal="center" vertical="center" wrapText="1"/>
      <protection hidden="1"/>
    </xf>
    <xf numFmtId="0" fontId="16" fillId="7" borderId="105" xfId="0" applyFont="1" applyFill="1" applyBorder="1" applyAlignment="1" applyProtection="1">
      <alignment horizontal="right" wrapText="1"/>
    </xf>
    <xf numFmtId="0" fontId="16" fillId="7" borderId="106" xfId="0" applyFont="1" applyFill="1" applyBorder="1" applyAlignment="1" applyProtection="1">
      <alignment horizontal="right" wrapText="1"/>
    </xf>
    <xf numFmtId="0" fontId="16" fillId="7" borderId="107" xfId="0" applyFont="1" applyFill="1" applyBorder="1" applyAlignment="1" applyProtection="1">
      <alignment horizontal="right" wrapText="1"/>
    </xf>
    <xf numFmtId="0" fontId="42" fillId="7" borderId="0" xfId="0" applyFont="1" applyFill="1" applyBorder="1" applyAlignment="1" applyProtection="1">
      <alignment horizontal="center" vertical="center" wrapText="1"/>
    </xf>
    <xf numFmtId="0" fontId="26" fillId="4" borderId="103" xfId="0" applyFont="1" applyFill="1" applyBorder="1" applyAlignment="1" applyProtection="1">
      <alignment horizontal="center" vertical="center"/>
      <protection locked="0"/>
    </xf>
    <xf numFmtId="0" fontId="26" fillId="4" borderId="23" xfId="0" applyFont="1" applyFill="1" applyBorder="1" applyAlignment="1" applyProtection="1">
      <alignment horizontal="center" vertical="center"/>
      <protection locked="0"/>
    </xf>
    <xf numFmtId="0" fontId="26" fillId="4" borderId="33" xfId="0" applyFont="1" applyFill="1" applyBorder="1" applyAlignment="1" applyProtection="1">
      <alignment horizontal="center" vertical="center"/>
      <protection locked="0"/>
    </xf>
    <xf numFmtId="0" fontId="45" fillId="16" borderId="73" xfId="0" applyFont="1" applyFill="1" applyBorder="1" applyAlignment="1" applyProtection="1">
      <alignment horizontal="center" vertical="center" wrapText="1"/>
      <protection hidden="1"/>
    </xf>
    <xf numFmtId="0" fontId="45" fillId="16" borderId="0" xfId="0" applyFont="1" applyFill="1" applyBorder="1" applyAlignment="1" applyProtection="1">
      <alignment horizontal="center" vertical="center" wrapText="1"/>
      <protection hidden="1"/>
    </xf>
    <xf numFmtId="0" fontId="45" fillId="16" borderId="70" xfId="0" applyFont="1" applyFill="1" applyBorder="1" applyAlignment="1" applyProtection="1">
      <alignment horizontal="center" vertical="center" wrapText="1"/>
      <protection hidden="1"/>
    </xf>
    <xf numFmtId="0" fontId="45" fillId="16" borderId="76" xfId="0" applyFont="1" applyFill="1" applyBorder="1" applyAlignment="1" applyProtection="1">
      <alignment horizontal="center" vertical="center" wrapText="1"/>
      <protection hidden="1"/>
    </xf>
    <xf numFmtId="0" fontId="45" fillId="16" borderId="102" xfId="0" applyFont="1" applyFill="1" applyBorder="1" applyAlignment="1" applyProtection="1">
      <alignment horizontal="center" vertical="center" wrapText="1"/>
      <protection hidden="1"/>
    </xf>
    <xf numFmtId="0" fontId="3" fillId="12" borderId="13" xfId="0" applyFont="1" applyFill="1" applyBorder="1" applyAlignment="1" applyProtection="1">
      <alignment horizontal="center" vertical="center" wrapText="1"/>
    </xf>
    <xf numFmtId="0" fontId="3" fillId="12" borderId="0" xfId="0" applyFont="1" applyFill="1" applyBorder="1" applyAlignment="1" applyProtection="1">
      <alignment horizontal="center" vertical="center" wrapText="1"/>
    </xf>
    <xf numFmtId="0" fontId="19" fillId="9" borderId="55" xfId="0" applyFont="1" applyFill="1" applyBorder="1" applyAlignment="1" applyProtection="1">
      <alignment horizontal="center" vertical="center" wrapText="1"/>
      <protection hidden="1"/>
    </xf>
    <xf numFmtId="0" fontId="19" fillId="16" borderId="80" xfId="0" applyFont="1" applyFill="1" applyBorder="1" applyAlignment="1" applyProtection="1">
      <alignment horizontal="center" wrapText="1"/>
      <protection hidden="1"/>
    </xf>
    <xf numFmtId="0" fontId="19" fillId="16" borderId="81" xfId="0" applyFont="1" applyFill="1" applyBorder="1" applyAlignment="1" applyProtection="1">
      <alignment horizontal="center" wrapText="1"/>
      <protection hidden="1"/>
    </xf>
    <xf numFmtId="0" fontId="19" fillId="16" borderId="73" xfId="0" applyFont="1" applyFill="1" applyBorder="1" applyAlignment="1" applyProtection="1">
      <alignment horizontal="center" wrapText="1"/>
      <protection hidden="1"/>
    </xf>
    <xf numFmtId="0" fontId="19" fillId="16" borderId="0" xfId="0" applyFont="1" applyFill="1" applyBorder="1" applyAlignment="1" applyProtection="1">
      <alignment horizontal="center" wrapText="1"/>
      <protection hidden="1"/>
    </xf>
    <xf numFmtId="0" fontId="19" fillId="16" borderId="82" xfId="0" applyFont="1" applyFill="1" applyBorder="1" applyAlignment="1" applyProtection="1">
      <alignment horizontal="center" wrapText="1"/>
      <protection hidden="1"/>
    </xf>
    <xf numFmtId="0" fontId="19" fillId="16" borderId="71" xfId="0" applyFont="1" applyFill="1" applyBorder="1" applyAlignment="1" applyProtection="1">
      <alignment horizontal="center" wrapText="1"/>
      <protection hidden="1"/>
    </xf>
    <xf numFmtId="0" fontId="18" fillId="12" borderId="0" xfId="0" applyFont="1" applyFill="1" applyAlignment="1" applyProtection="1">
      <alignment horizontal="center" vertical="center" wrapText="1"/>
    </xf>
    <xf numFmtId="0" fontId="18" fillId="12" borderId="0" xfId="0" applyFont="1" applyFill="1" applyBorder="1" applyAlignment="1" applyProtection="1">
      <alignment horizontal="center" vertical="center" wrapText="1"/>
    </xf>
    <xf numFmtId="0" fontId="18" fillId="12" borderId="76" xfId="0" applyFont="1" applyFill="1" applyBorder="1" applyAlignment="1" applyProtection="1">
      <alignment horizontal="center" vertical="center" wrapText="1"/>
    </xf>
    <xf numFmtId="0" fontId="19" fillId="9" borderId="73" xfId="0" applyFont="1" applyFill="1" applyBorder="1" applyAlignment="1" applyProtection="1">
      <alignment horizontal="center" vertical="center"/>
      <protection hidden="1"/>
    </xf>
    <xf numFmtId="0" fontId="19" fillId="9" borderId="0" xfId="0" applyFont="1" applyFill="1" applyBorder="1" applyAlignment="1" applyProtection="1">
      <alignment horizontal="center" vertical="center"/>
      <protection hidden="1"/>
    </xf>
    <xf numFmtId="0" fontId="26" fillId="12" borderId="0" xfId="0" applyFont="1" applyFill="1" applyAlignment="1" applyProtection="1">
      <alignment horizontal="center" vertical="center" wrapText="1"/>
    </xf>
    <xf numFmtId="0" fontId="60" fillId="6" borderId="73" xfId="0" applyFont="1" applyFill="1" applyBorder="1" applyAlignment="1" applyProtection="1">
      <alignment horizontal="right" vertical="center" wrapText="1"/>
    </xf>
    <xf numFmtId="0" fontId="60" fillId="6" borderId="0" xfId="0" applyFont="1" applyFill="1" applyBorder="1" applyAlignment="1" applyProtection="1">
      <alignment horizontal="right" vertical="center" wrapText="1"/>
    </xf>
    <xf numFmtId="0" fontId="2" fillId="3" borderId="85" xfId="2" applyFont="1" applyFill="1" applyBorder="1" applyAlignment="1">
      <alignment horizontal="center" vertical="center"/>
    </xf>
    <xf numFmtId="0" fontId="2" fillId="3" borderId="88" xfId="2" applyFont="1" applyFill="1" applyBorder="1" applyAlignment="1">
      <alignment horizontal="center" vertical="center"/>
    </xf>
    <xf numFmtId="0" fontId="2" fillId="3" borderId="85" xfId="2" applyFont="1" applyFill="1" applyBorder="1" applyAlignment="1">
      <alignment horizontal="center" vertical="center" wrapText="1"/>
    </xf>
    <xf numFmtId="0" fontId="2" fillId="3" borderId="88" xfId="2" applyFont="1" applyFill="1" applyBorder="1" applyAlignment="1">
      <alignment horizontal="center" vertical="center" wrapText="1"/>
    </xf>
    <xf numFmtId="0" fontId="2" fillId="3" borderId="86" xfId="2" applyFont="1" applyFill="1" applyBorder="1" applyAlignment="1">
      <alignment horizontal="center" vertical="center" wrapText="1"/>
    </xf>
    <xf numFmtId="0" fontId="2" fillId="3" borderId="89" xfId="2" applyFont="1" applyFill="1" applyBorder="1" applyAlignment="1">
      <alignment horizontal="center" vertical="center" wrapText="1"/>
    </xf>
    <xf numFmtId="0" fontId="2" fillId="3" borderId="87" xfId="2" applyFont="1" applyFill="1" applyBorder="1" applyAlignment="1" applyProtection="1">
      <alignment horizontal="center" vertical="center" wrapText="1"/>
      <protection hidden="1"/>
    </xf>
    <xf numFmtId="0" fontId="2" fillId="3" borderId="90" xfId="2" applyFont="1" applyFill="1" applyBorder="1" applyAlignment="1" applyProtection="1">
      <alignment horizontal="center" vertical="center" wrapText="1"/>
      <protection hidden="1"/>
    </xf>
    <xf numFmtId="0" fontId="3" fillId="0" borderId="0" xfId="0" applyFont="1" applyAlignment="1">
      <alignment horizontal="center" wrapText="1"/>
    </xf>
    <xf numFmtId="2" fontId="32" fillId="9" borderId="25" xfId="1" applyNumberFormat="1" applyFont="1" applyFill="1" applyBorder="1" applyAlignment="1" applyProtection="1">
      <alignment horizontal="center" vertical="center"/>
      <protection hidden="1"/>
    </xf>
    <xf numFmtId="2" fontId="32" fillId="9" borderId="53" xfId="1" applyNumberFormat="1" applyFont="1" applyFill="1" applyBorder="1" applyAlignment="1" applyProtection="1">
      <alignment horizontal="center" vertical="center"/>
      <protection hidden="1"/>
    </xf>
    <xf numFmtId="2" fontId="32" fillId="9" borderId="54" xfId="1" applyNumberFormat="1" applyFont="1" applyFill="1" applyBorder="1" applyAlignment="1" applyProtection="1">
      <alignment horizontal="center" vertical="center"/>
      <protection hidden="1"/>
    </xf>
    <xf numFmtId="0" fontId="19" fillId="9" borderId="80" xfId="0" applyFont="1" applyFill="1" applyBorder="1" applyAlignment="1" applyProtection="1">
      <alignment horizontal="center" wrapText="1"/>
      <protection hidden="1"/>
    </xf>
    <xf numFmtId="0" fontId="19" fillId="9" borderId="82" xfId="0" applyFont="1" applyFill="1" applyBorder="1" applyAlignment="1" applyProtection="1">
      <alignment horizontal="center" wrapText="1"/>
      <protection hidden="1"/>
    </xf>
    <xf numFmtId="0" fontId="56" fillId="9" borderId="55" xfId="0" applyFont="1" applyFill="1" applyBorder="1" applyAlignment="1" applyProtection="1">
      <alignment horizontal="center"/>
    </xf>
    <xf numFmtId="0" fontId="56" fillId="9" borderId="83" xfId="0" applyFont="1" applyFill="1" applyBorder="1" applyAlignment="1" applyProtection="1">
      <alignment horizontal="center"/>
    </xf>
    <xf numFmtId="0" fontId="56" fillId="9" borderId="113" xfId="0" applyFont="1" applyFill="1" applyBorder="1" applyAlignment="1" applyProtection="1">
      <alignment horizontal="center"/>
    </xf>
    <xf numFmtId="0" fontId="48" fillId="16" borderId="80" xfId="0" applyFont="1" applyFill="1" applyBorder="1" applyAlignment="1" applyProtection="1">
      <alignment horizontal="center" wrapText="1"/>
      <protection hidden="1"/>
    </xf>
    <xf numFmtId="0" fontId="48" fillId="16" borderId="81" xfId="0" applyFont="1" applyFill="1" applyBorder="1" applyAlignment="1" applyProtection="1">
      <alignment horizontal="center" wrapText="1"/>
      <protection hidden="1"/>
    </xf>
    <xf numFmtId="0" fontId="48" fillId="16" borderId="73" xfId="0" applyFont="1" applyFill="1" applyBorder="1" applyAlignment="1" applyProtection="1">
      <alignment horizontal="center" wrapText="1"/>
      <protection hidden="1"/>
    </xf>
    <xf numFmtId="0" fontId="48" fillId="16" borderId="0" xfId="0" applyFont="1" applyFill="1" applyBorder="1" applyAlignment="1" applyProtection="1">
      <alignment horizontal="center" wrapText="1"/>
      <protection hidden="1"/>
    </xf>
    <xf numFmtId="0" fontId="48" fillId="16" borderId="82" xfId="0" applyFont="1" applyFill="1" applyBorder="1" applyAlignment="1" applyProtection="1">
      <alignment horizontal="center" wrapText="1"/>
      <protection hidden="1"/>
    </xf>
    <xf numFmtId="0" fontId="48" fillId="16" borderId="71" xfId="0" applyFont="1" applyFill="1" applyBorder="1" applyAlignment="1" applyProtection="1">
      <alignment horizontal="center" wrapText="1"/>
      <protection hidden="1"/>
    </xf>
    <xf numFmtId="0" fontId="59" fillId="6" borderId="70" xfId="0" applyFont="1" applyFill="1" applyBorder="1" applyAlignment="1" applyProtection="1">
      <alignment horizontal="center" wrapText="1"/>
    </xf>
    <xf numFmtId="0" fontId="19" fillId="9" borderId="25" xfId="0" applyFont="1" applyFill="1" applyBorder="1" applyAlignment="1" applyProtection="1">
      <alignment horizontal="center"/>
      <protection hidden="1"/>
    </xf>
    <xf numFmtId="0" fontId="19" fillId="9" borderId="54" xfId="0" applyFont="1" applyFill="1" applyBorder="1" applyAlignment="1" applyProtection="1">
      <alignment horizontal="center"/>
      <protection hidden="1"/>
    </xf>
    <xf numFmtId="0" fontId="19" fillId="9" borderId="25" xfId="0" applyFont="1" applyFill="1" applyBorder="1" applyAlignment="1" applyProtection="1">
      <alignment horizontal="center" wrapText="1"/>
      <protection hidden="1"/>
    </xf>
    <xf numFmtId="0" fontId="19" fillId="9" borderId="54" xfId="0" applyFont="1" applyFill="1" applyBorder="1" applyAlignment="1" applyProtection="1">
      <alignment horizontal="center" wrapText="1"/>
      <protection hidden="1"/>
    </xf>
    <xf numFmtId="0" fontId="16" fillId="6" borderId="114" xfId="0" applyFont="1" applyFill="1" applyBorder="1" applyAlignment="1" applyProtection="1">
      <alignment horizontal="center" wrapText="1"/>
      <protection hidden="1"/>
    </xf>
    <xf numFmtId="0" fontId="19" fillId="9" borderId="73" xfId="0" applyFont="1" applyFill="1" applyBorder="1" applyAlignment="1" applyProtection="1">
      <alignment horizontal="center"/>
      <protection hidden="1"/>
    </xf>
    <xf numFmtId="0" fontId="19" fillId="9" borderId="82" xfId="0" applyFont="1" applyFill="1" applyBorder="1" applyAlignment="1" applyProtection="1">
      <alignment horizontal="center"/>
      <protection hidden="1"/>
    </xf>
    <xf numFmtId="0" fontId="16" fillId="6" borderId="0" xfId="0" applyFont="1" applyFill="1" applyBorder="1" applyAlignment="1" applyProtection="1">
      <alignment horizontal="center" wrapText="1"/>
      <protection hidden="1"/>
    </xf>
    <xf numFmtId="0" fontId="0" fillId="0" borderId="0" xfId="0" applyBorder="1" applyAlignment="1" applyProtection="1">
      <alignment horizontal="left"/>
      <protection locked="0"/>
    </xf>
    <xf numFmtId="0" fontId="0" fillId="0" borderId="3" xfId="0" applyBorder="1" applyAlignment="1" applyProtection="1">
      <alignment horizontal="left"/>
      <protection locked="0"/>
    </xf>
    <xf numFmtId="0" fontId="0" fillId="0" borderId="9" xfId="0" applyBorder="1" applyAlignment="1" applyProtection="1">
      <alignment horizontal="left"/>
      <protection locked="0"/>
    </xf>
    <xf numFmtId="0" fontId="0" fillId="0" borderId="10" xfId="0" applyBorder="1" applyAlignment="1" applyProtection="1">
      <alignment horizontal="left"/>
      <protection locked="0"/>
    </xf>
    <xf numFmtId="14" fontId="52" fillId="0" borderId="0" xfId="0" applyNumberFormat="1" applyFont="1" applyAlignment="1" applyProtection="1">
      <alignment horizontal="center" vertical="center"/>
    </xf>
    <xf numFmtId="14" fontId="52" fillId="0" borderId="9" xfId="0" applyNumberFormat="1" applyFont="1" applyBorder="1" applyAlignment="1" applyProtection="1">
      <alignment horizontal="center" vertical="center"/>
    </xf>
    <xf numFmtId="0" fontId="34" fillId="0" borderId="4" xfId="0" applyFont="1" applyBorder="1" applyAlignment="1" applyProtection="1">
      <alignment horizontal="center"/>
    </xf>
    <xf numFmtId="0" fontId="34" fillId="0" borderId="0" xfId="0" applyFont="1" applyBorder="1" applyAlignment="1" applyProtection="1">
      <alignment horizontal="center"/>
    </xf>
    <xf numFmtId="0" fontId="34" fillId="0" borderId="8" xfId="0" applyFont="1" applyBorder="1" applyAlignment="1" applyProtection="1">
      <alignment horizontal="center"/>
    </xf>
    <xf numFmtId="0" fontId="34" fillId="0" borderId="9" xfId="0" applyFont="1" applyBorder="1" applyAlignment="1" applyProtection="1">
      <alignment horizontal="center"/>
    </xf>
    <xf numFmtId="0" fontId="34" fillId="0" borderId="0" xfId="0" applyFont="1" applyBorder="1" applyAlignment="1" applyProtection="1">
      <alignment horizontal="center"/>
      <protection locked="0"/>
    </xf>
    <xf numFmtId="0" fontId="34" fillId="0" borderId="9" xfId="0" applyFont="1" applyBorder="1" applyAlignment="1" applyProtection="1">
      <alignment horizontal="center"/>
      <protection locked="0"/>
    </xf>
    <xf numFmtId="0" fontId="34" fillId="0" borderId="0" xfId="0" applyFont="1" applyBorder="1" applyAlignment="1" applyProtection="1">
      <alignment horizontal="right"/>
    </xf>
    <xf numFmtId="0" fontId="34" fillId="0" borderId="9" xfId="0" applyFont="1" applyBorder="1" applyAlignment="1" applyProtection="1">
      <alignment horizontal="right"/>
    </xf>
    <xf numFmtId="0" fontId="0" fillId="0" borderId="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0" xfId="0" applyBorder="1" applyAlignment="1" applyProtection="1">
      <alignment horizontal="right"/>
      <protection locked="0"/>
    </xf>
    <xf numFmtId="0" fontId="0" fillId="0" borderId="9" xfId="0" applyBorder="1" applyAlignment="1" applyProtection="1">
      <alignment horizontal="right"/>
      <protection locked="0"/>
    </xf>
    <xf numFmtId="0" fontId="34" fillId="0" borderId="2" xfId="0" applyFont="1" applyBorder="1" applyAlignment="1" applyProtection="1">
      <alignment horizontal="center"/>
    </xf>
    <xf numFmtId="0" fontId="34" fillId="0" borderId="11" xfId="0" applyFont="1" applyBorder="1" applyAlignment="1" applyProtection="1">
      <alignment horizontal="center"/>
    </xf>
    <xf numFmtId="0" fontId="34" fillId="0" borderId="11" xfId="0" applyFont="1" applyBorder="1" applyAlignment="1" applyProtection="1">
      <alignment horizontal="center"/>
      <protection hidden="1"/>
    </xf>
    <xf numFmtId="0" fontId="34" fillId="0" borderId="0" xfId="0" applyFont="1" applyBorder="1" applyAlignment="1" applyProtection="1">
      <alignment horizontal="center"/>
      <protection hidden="1"/>
    </xf>
    <xf numFmtId="0" fontId="34" fillId="0" borderId="11" xfId="0" applyFont="1" applyBorder="1" applyAlignment="1" applyProtection="1">
      <alignment horizontal="right"/>
    </xf>
    <xf numFmtId="0" fontId="0" fillId="0" borderId="11" xfId="0" applyBorder="1" applyAlignment="1" applyProtection="1">
      <alignment horizontal="center"/>
      <protection locked="0"/>
    </xf>
    <xf numFmtId="0" fontId="0" fillId="0" borderId="11" xfId="0" applyBorder="1" applyAlignment="1" applyProtection="1">
      <alignment horizontal="right"/>
      <protection locked="0"/>
    </xf>
    <xf numFmtId="0" fontId="0" fillId="0" borderId="11" xfId="0" applyBorder="1" applyAlignment="1" applyProtection="1">
      <alignment horizontal="left"/>
      <protection locked="0"/>
    </xf>
    <xf numFmtId="0" fontId="0" fillId="0" borderId="1" xfId="0" applyBorder="1" applyAlignment="1" applyProtection="1">
      <alignment horizontal="left"/>
      <protection locked="0"/>
    </xf>
    <xf numFmtId="0" fontId="33" fillId="11" borderId="2" xfId="0" applyFont="1" applyFill="1" applyBorder="1" applyAlignment="1" applyProtection="1">
      <alignment horizontal="left"/>
    </xf>
    <xf numFmtId="0" fontId="33" fillId="11" borderId="11" xfId="0" applyFont="1" applyFill="1" applyBorder="1" applyAlignment="1" applyProtection="1">
      <alignment horizontal="left"/>
    </xf>
    <xf numFmtId="0" fontId="33" fillId="11" borderId="1" xfId="0" applyFont="1" applyFill="1" applyBorder="1" applyAlignment="1" applyProtection="1">
      <alignment horizontal="left"/>
    </xf>
    <xf numFmtId="0" fontId="35" fillId="11" borderId="8" xfId="0" applyFont="1" applyFill="1" applyBorder="1" applyAlignment="1" applyProtection="1">
      <alignment horizontal="left" wrapText="1"/>
    </xf>
    <xf numFmtId="0" fontId="35" fillId="11" borderId="9" xfId="0" applyFont="1" applyFill="1" applyBorder="1" applyAlignment="1" applyProtection="1">
      <alignment horizontal="left" wrapText="1"/>
    </xf>
    <xf numFmtId="0" fontId="35" fillId="11" borderId="10" xfId="0" applyFont="1" applyFill="1" applyBorder="1" applyAlignment="1" applyProtection="1">
      <alignment horizontal="left" wrapText="1"/>
    </xf>
    <xf numFmtId="0" fontId="36" fillId="0" borderId="2" xfId="0" applyFont="1" applyBorder="1" applyAlignment="1" applyProtection="1">
      <alignment horizontal="left" vertical="top" wrapText="1"/>
      <protection locked="0"/>
    </xf>
    <xf numFmtId="0" fontId="36" fillId="0" borderId="1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6" fillId="0" borderId="4" xfId="0" applyFont="1" applyBorder="1" applyAlignment="1" applyProtection="1">
      <alignment horizontal="left" vertical="top" wrapText="1"/>
      <protection locked="0"/>
    </xf>
    <xf numFmtId="0" fontId="36" fillId="0" borderId="0" xfId="0" applyFont="1" applyBorder="1" applyAlignment="1" applyProtection="1">
      <alignment horizontal="left" vertical="top" wrapText="1"/>
      <protection locked="0"/>
    </xf>
    <xf numFmtId="0" fontId="36" fillId="0" borderId="3" xfId="0" applyFont="1" applyBorder="1" applyAlignment="1" applyProtection="1">
      <alignment horizontal="left" vertical="top" wrapText="1"/>
      <protection locked="0"/>
    </xf>
    <xf numFmtId="0" fontId="36" fillId="0" borderId="8"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10" xfId="0" applyFont="1" applyBorder="1" applyAlignment="1" applyProtection="1">
      <alignment horizontal="left" vertical="top" wrapText="1"/>
      <protection locked="0"/>
    </xf>
    <xf numFmtId="0" fontId="35" fillId="11" borderId="4" xfId="0" applyFont="1" applyFill="1" applyBorder="1" applyAlignment="1" applyProtection="1">
      <alignment horizontal="left" vertical="top" wrapText="1"/>
    </xf>
    <xf numFmtId="0" fontId="35" fillId="11" borderId="0" xfId="0" applyFont="1" applyFill="1" applyBorder="1" applyAlignment="1" applyProtection="1">
      <alignment horizontal="left" vertical="top" wrapText="1"/>
    </xf>
    <xf numFmtId="0" fontId="35" fillId="11" borderId="3" xfId="0" applyFont="1" applyFill="1" applyBorder="1" applyAlignment="1" applyProtection="1">
      <alignment horizontal="left" vertical="top" wrapText="1"/>
    </xf>
    <xf numFmtId="0" fontId="35" fillId="11" borderId="8" xfId="0" applyFont="1" applyFill="1" applyBorder="1" applyAlignment="1" applyProtection="1">
      <alignment horizontal="left" vertical="top" wrapText="1"/>
    </xf>
    <xf numFmtId="0" fontId="35" fillId="11" borderId="9" xfId="0" applyFont="1" applyFill="1" applyBorder="1" applyAlignment="1" applyProtection="1">
      <alignment horizontal="left" vertical="top" wrapText="1"/>
    </xf>
    <xf numFmtId="0" fontId="35" fillId="11" borderId="10" xfId="0" applyFont="1" applyFill="1" applyBorder="1" applyAlignment="1" applyProtection="1">
      <alignment horizontal="left" vertical="top" wrapText="1"/>
    </xf>
    <xf numFmtId="0" fontId="0" fillId="0" borderId="2"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26" fillId="0" borderId="2" xfId="0" applyFont="1" applyBorder="1" applyAlignment="1" applyProtection="1">
      <alignment horizontal="center" vertical="center"/>
      <protection hidden="1"/>
    </xf>
    <xf numFmtId="0" fontId="26" fillId="0" borderId="11" xfId="0" applyFont="1" applyBorder="1" applyAlignment="1" applyProtection="1">
      <alignment horizontal="center" vertical="center"/>
      <protection hidden="1"/>
    </xf>
    <xf numFmtId="0" fontId="26" fillId="0" borderId="1" xfId="0" applyFont="1" applyBorder="1" applyAlignment="1" applyProtection="1">
      <alignment horizontal="center" vertical="center"/>
      <protection hidden="1"/>
    </xf>
    <xf numFmtId="0" fontId="26" fillId="0" borderId="8" xfId="0" applyFont="1" applyBorder="1" applyAlignment="1" applyProtection="1">
      <alignment horizontal="center" vertical="center"/>
      <protection hidden="1"/>
    </xf>
    <xf numFmtId="0" fontId="26" fillId="0" borderId="9" xfId="0" applyFont="1" applyBorder="1" applyAlignment="1" applyProtection="1">
      <alignment horizontal="center" vertical="center"/>
      <protection hidden="1"/>
    </xf>
    <xf numFmtId="0" fontId="26" fillId="0" borderId="10" xfId="0" applyFont="1" applyBorder="1" applyAlignment="1" applyProtection="1">
      <alignment horizontal="center" vertical="center"/>
      <protection hidden="1"/>
    </xf>
    <xf numFmtId="9" fontId="26" fillId="0" borderId="2" xfId="1" applyFont="1" applyBorder="1" applyAlignment="1" applyProtection="1">
      <alignment horizontal="center" vertical="center"/>
      <protection hidden="1"/>
    </xf>
    <xf numFmtId="9" fontId="26" fillId="0" borderId="11" xfId="1" applyFont="1" applyBorder="1" applyAlignment="1" applyProtection="1">
      <alignment horizontal="center" vertical="center"/>
      <protection hidden="1"/>
    </xf>
    <xf numFmtId="9" fontId="26" fillId="0" borderId="1" xfId="1" applyFont="1" applyBorder="1" applyAlignment="1" applyProtection="1">
      <alignment horizontal="center" vertical="center"/>
      <protection hidden="1"/>
    </xf>
    <xf numFmtId="9" fontId="26" fillId="0" borderId="8" xfId="1" applyFont="1" applyBorder="1" applyAlignment="1" applyProtection="1">
      <alignment horizontal="center" vertical="center"/>
      <protection hidden="1"/>
    </xf>
    <xf numFmtId="9" fontId="26" fillId="0" borderId="9" xfId="1" applyFont="1" applyBorder="1" applyAlignment="1" applyProtection="1">
      <alignment horizontal="center" vertical="center"/>
      <protection hidden="1"/>
    </xf>
    <xf numFmtId="9" fontId="26" fillId="0" borderId="10" xfId="1" applyFont="1" applyBorder="1" applyAlignment="1" applyProtection="1">
      <alignment horizontal="center" vertical="center"/>
      <protection hidden="1"/>
    </xf>
    <xf numFmtId="2" fontId="26" fillId="0" borderId="2" xfId="1" applyNumberFormat="1" applyFont="1" applyBorder="1" applyAlignment="1" applyProtection="1">
      <alignment horizontal="center" vertical="center"/>
      <protection hidden="1"/>
    </xf>
    <xf numFmtId="2" fontId="26" fillId="0" borderId="11" xfId="1" applyNumberFormat="1" applyFont="1" applyBorder="1" applyAlignment="1" applyProtection="1">
      <alignment horizontal="center" vertical="center"/>
      <protection hidden="1"/>
    </xf>
    <xf numFmtId="2" fontId="26" fillId="0" borderId="1" xfId="1" applyNumberFormat="1" applyFont="1" applyBorder="1" applyAlignment="1" applyProtection="1">
      <alignment horizontal="center" vertical="center"/>
      <protection hidden="1"/>
    </xf>
    <xf numFmtId="2" fontId="26" fillId="0" borderId="8" xfId="1" applyNumberFormat="1" applyFont="1" applyBorder="1" applyAlignment="1" applyProtection="1">
      <alignment horizontal="center" vertical="center"/>
      <protection hidden="1"/>
    </xf>
    <xf numFmtId="2" fontId="26" fillId="0" borderId="9" xfId="1" applyNumberFormat="1" applyFont="1" applyBorder="1" applyAlignment="1" applyProtection="1">
      <alignment horizontal="center" vertical="center"/>
      <protection hidden="1"/>
    </xf>
    <xf numFmtId="2" fontId="26" fillId="0" borderId="10" xfId="1" applyNumberFormat="1" applyFont="1" applyBorder="1" applyAlignment="1" applyProtection="1">
      <alignment horizontal="center" vertical="center"/>
      <protection hidden="1"/>
    </xf>
    <xf numFmtId="2" fontId="41" fillId="0" borderId="2" xfId="0" applyNumberFormat="1" applyFont="1" applyBorder="1" applyAlignment="1" applyProtection="1">
      <alignment horizontal="center" vertical="center"/>
      <protection hidden="1"/>
    </xf>
    <xf numFmtId="2" fontId="41" fillId="0" borderId="11" xfId="0" applyNumberFormat="1" applyFont="1" applyBorder="1" applyAlignment="1" applyProtection="1">
      <alignment horizontal="center" vertical="center"/>
      <protection hidden="1"/>
    </xf>
    <xf numFmtId="2" fontId="41" fillId="0" borderId="1" xfId="0" applyNumberFormat="1" applyFont="1" applyBorder="1" applyAlignment="1" applyProtection="1">
      <alignment horizontal="center" vertical="center"/>
      <protection hidden="1"/>
    </xf>
    <xf numFmtId="2" fontId="41" fillId="0" borderId="4" xfId="0" applyNumberFormat="1" applyFont="1" applyBorder="1" applyAlignment="1" applyProtection="1">
      <alignment horizontal="center" vertical="center"/>
      <protection hidden="1"/>
    </xf>
    <xf numFmtId="2" fontId="41" fillId="0" borderId="0" xfId="0" applyNumberFormat="1" applyFont="1" applyBorder="1" applyAlignment="1" applyProtection="1">
      <alignment horizontal="center" vertical="center"/>
      <protection hidden="1"/>
    </xf>
    <xf numFmtId="2" fontId="41" fillId="0" borderId="3" xfId="0" applyNumberFormat="1" applyFont="1" applyBorder="1" applyAlignment="1" applyProtection="1">
      <alignment horizontal="center" vertical="center"/>
      <protection hidden="1"/>
    </xf>
    <xf numFmtId="2" fontId="41" fillId="0" borderId="8" xfId="0" applyNumberFormat="1" applyFont="1" applyBorder="1" applyAlignment="1" applyProtection="1">
      <alignment horizontal="center" vertical="center"/>
      <protection hidden="1"/>
    </xf>
    <xf numFmtId="2" fontId="41" fillId="0" borderId="9" xfId="0" applyNumberFormat="1" applyFont="1" applyBorder="1" applyAlignment="1" applyProtection="1">
      <alignment horizontal="center" vertical="center"/>
      <protection hidden="1"/>
    </xf>
    <xf numFmtId="2" fontId="41" fillId="0" borderId="10" xfId="0" applyNumberFormat="1" applyFont="1" applyBorder="1" applyAlignment="1" applyProtection="1">
      <alignment horizontal="center" vertical="center"/>
      <protection hidden="1"/>
    </xf>
    <xf numFmtId="0" fontId="35" fillId="6" borderId="8" xfId="0" applyFont="1" applyFill="1" applyBorder="1" applyAlignment="1" applyProtection="1">
      <alignment horizontal="left"/>
    </xf>
    <xf numFmtId="0" fontId="35" fillId="6" borderId="9" xfId="0" applyFont="1" applyFill="1" applyBorder="1" applyAlignment="1" applyProtection="1">
      <alignment horizontal="left"/>
    </xf>
    <xf numFmtId="0" fontId="35" fillId="6" borderId="10" xfId="0" applyFont="1" applyFill="1" applyBorder="1" applyAlignment="1" applyProtection="1">
      <alignment horizontal="left"/>
    </xf>
    <xf numFmtId="0" fontId="3" fillId="0" borderId="2" xfId="0" applyFont="1" applyBorder="1" applyAlignment="1" applyProtection="1">
      <alignment horizontal="center" wrapText="1"/>
      <protection hidden="1"/>
    </xf>
    <xf numFmtId="0" fontId="3" fillId="0" borderId="11" xfId="0" applyFont="1" applyBorder="1" applyAlignment="1" applyProtection="1">
      <alignment horizontal="center" wrapText="1"/>
      <protection hidden="1"/>
    </xf>
    <xf numFmtId="0" fontId="3" fillId="0" borderId="1" xfId="0" applyFont="1" applyBorder="1" applyAlignment="1" applyProtection="1">
      <alignment horizontal="center" wrapText="1"/>
      <protection hidden="1"/>
    </xf>
    <xf numFmtId="0" fontId="3" fillId="0" borderId="8" xfId="0" applyFont="1" applyBorder="1" applyAlignment="1" applyProtection="1">
      <alignment horizontal="center" wrapText="1"/>
      <protection hidden="1"/>
    </xf>
    <xf numFmtId="0" fontId="3" fillId="0" borderId="9" xfId="0" applyFont="1" applyBorder="1" applyAlignment="1" applyProtection="1">
      <alignment horizontal="center" wrapText="1"/>
      <protection hidden="1"/>
    </xf>
    <xf numFmtId="0" fontId="3" fillId="0" borderId="10" xfId="0" applyFont="1" applyBorder="1" applyAlignment="1" applyProtection="1">
      <alignment horizontal="center" wrapText="1"/>
      <protection hidden="1"/>
    </xf>
    <xf numFmtId="0" fontId="3" fillId="0" borderId="2"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3" fillId="0" borderId="8" xfId="0" applyFont="1" applyBorder="1" applyAlignment="1" applyProtection="1">
      <alignment horizontal="center" vertical="center" wrapText="1"/>
      <protection hidden="1"/>
    </xf>
    <xf numFmtId="0" fontId="3" fillId="0" borderId="9"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40" fillId="0" borderId="2" xfId="0" applyFont="1" applyBorder="1" applyAlignment="1" applyProtection="1">
      <alignment horizontal="center" vertical="center" wrapText="1"/>
      <protection hidden="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8" xfId="0" applyFont="1" applyBorder="1" applyAlignment="1" applyProtection="1">
      <alignment horizontal="center" vertical="center" wrapText="1"/>
      <protection hidden="1"/>
    </xf>
    <xf numFmtId="0" fontId="40" fillId="0" borderId="9" xfId="0" applyFont="1" applyBorder="1" applyAlignment="1" applyProtection="1">
      <alignment horizontal="center" vertical="center" wrapText="1"/>
      <protection hidden="1"/>
    </xf>
    <xf numFmtId="0" fontId="40" fillId="0" borderId="10"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3" fillId="0" borderId="8"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0" fillId="0" borderId="4" xfId="0" applyBorder="1" applyAlignment="1" applyProtection="1">
      <alignment horizontal="center"/>
    </xf>
    <xf numFmtId="0" fontId="0" fillId="0" borderId="0" xfId="0" applyBorder="1" applyAlignment="1" applyProtection="1">
      <alignment horizontal="center"/>
    </xf>
    <xf numFmtId="0" fontId="0" fillId="0" borderId="3" xfId="0" applyBorder="1" applyAlignment="1" applyProtection="1">
      <alignment horizontal="center"/>
    </xf>
    <xf numFmtId="0" fontId="35" fillId="0" borderId="4" xfId="0" applyFont="1" applyBorder="1" applyAlignment="1" applyProtection="1">
      <alignment horizontal="left"/>
    </xf>
    <xf numFmtId="0" fontId="35" fillId="0" borderId="0" xfId="0" applyFont="1" applyBorder="1" applyAlignment="1" applyProtection="1">
      <alignment horizontal="left"/>
    </xf>
    <xf numFmtId="0" fontId="35" fillId="0" borderId="3" xfId="0" applyFont="1" applyBorder="1" applyAlignment="1" applyProtection="1">
      <alignment horizontal="left"/>
    </xf>
    <xf numFmtId="0" fontId="35" fillId="0" borderId="4" xfId="0" applyFont="1" applyBorder="1" applyAlignment="1" applyProtection="1">
      <alignment horizontal="left"/>
      <protection locked="0"/>
    </xf>
    <xf numFmtId="0" fontId="35" fillId="0" borderId="0" xfId="0" applyFont="1" applyBorder="1" applyAlignment="1" applyProtection="1">
      <alignment horizontal="left"/>
      <protection locked="0"/>
    </xf>
    <xf numFmtId="0" fontId="35" fillId="0" borderId="8" xfId="0" applyFont="1" applyBorder="1" applyAlignment="1" applyProtection="1">
      <alignment horizontal="left"/>
      <protection locked="0"/>
    </xf>
    <xf numFmtId="0" fontId="35" fillId="0" borderId="9" xfId="0" applyFont="1" applyBorder="1" applyAlignment="1" applyProtection="1">
      <alignment horizontal="left"/>
      <protection locked="0"/>
    </xf>
    <xf numFmtId="0" fontId="35" fillId="0" borderId="0" xfId="0" applyFont="1" applyBorder="1" applyAlignment="1" applyProtection="1">
      <alignment horizontal="center"/>
      <protection locked="0"/>
    </xf>
    <xf numFmtId="0" fontId="35" fillId="0" borderId="3" xfId="0" applyFont="1" applyBorder="1" applyAlignment="1" applyProtection="1">
      <alignment horizontal="center"/>
      <protection locked="0"/>
    </xf>
    <xf numFmtId="0" fontId="35" fillId="0" borderId="9" xfId="0" applyFont="1" applyBorder="1" applyAlignment="1" applyProtection="1">
      <alignment horizontal="center"/>
      <protection locked="0"/>
    </xf>
    <xf numFmtId="0" fontId="35" fillId="0" borderId="10" xfId="0" applyFont="1" applyBorder="1" applyAlignment="1" applyProtection="1">
      <alignment horizontal="center"/>
      <protection locked="0"/>
    </xf>
    <xf numFmtId="0" fontId="35" fillId="0" borderId="3" xfId="0" applyFont="1" applyBorder="1" applyAlignment="1" applyProtection="1">
      <alignment horizontal="left"/>
      <protection locked="0"/>
    </xf>
    <xf numFmtId="0" fontId="35" fillId="0" borderId="10" xfId="0" applyFont="1" applyBorder="1" applyAlignment="1" applyProtection="1">
      <alignment horizontal="left"/>
      <protection locked="0"/>
    </xf>
    <xf numFmtId="0" fontId="33" fillId="6" borderId="2" xfId="0" applyFont="1" applyFill="1" applyBorder="1" applyAlignment="1" applyProtection="1">
      <alignment horizontal="left"/>
    </xf>
    <xf numFmtId="0" fontId="33" fillId="6" borderId="11" xfId="0" applyFont="1" applyFill="1" applyBorder="1" applyAlignment="1" applyProtection="1">
      <alignment horizontal="left"/>
    </xf>
    <xf numFmtId="0" fontId="33" fillId="6" borderId="1" xfId="0" applyFont="1" applyFill="1" applyBorder="1" applyAlignment="1" applyProtection="1">
      <alignment horizontal="left"/>
    </xf>
    <xf numFmtId="0" fontId="0" fillId="0" borderId="2" xfId="0" applyBorder="1" applyAlignment="1" applyProtection="1">
      <alignment horizontal="right" vertical="center"/>
      <protection hidden="1"/>
    </xf>
    <xf numFmtId="0" fontId="0" fillId="0" borderId="11" xfId="0" applyBorder="1" applyAlignment="1" applyProtection="1">
      <alignment horizontal="right" vertical="center"/>
      <protection hidden="1"/>
    </xf>
    <xf numFmtId="0" fontId="0" fillId="0" borderId="8" xfId="0" applyBorder="1" applyAlignment="1" applyProtection="1">
      <alignment horizontal="right" vertical="center"/>
      <protection hidden="1"/>
    </xf>
    <xf numFmtId="0" fontId="0" fillId="0" borderId="9" xfId="0" applyBorder="1" applyAlignment="1" applyProtection="1">
      <alignment horizontal="right" vertical="center"/>
      <protection hidden="1"/>
    </xf>
    <xf numFmtId="9" fontId="0" fillId="0" borderId="11" xfId="3" applyFont="1" applyBorder="1" applyAlignment="1" applyProtection="1">
      <alignment horizontal="left" vertical="center"/>
      <protection hidden="1"/>
    </xf>
    <xf numFmtId="9" fontId="0" fillId="0" borderId="1" xfId="3" applyFont="1" applyBorder="1" applyAlignment="1" applyProtection="1">
      <alignment horizontal="left" vertical="center"/>
      <protection hidden="1"/>
    </xf>
    <xf numFmtId="9" fontId="0" fillId="0" borderId="9" xfId="3" applyFont="1" applyBorder="1" applyAlignment="1" applyProtection="1">
      <alignment horizontal="left" vertical="center"/>
      <protection hidden="1"/>
    </xf>
    <xf numFmtId="9" fontId="0" fillId="0" borderId="10" xfId="3" applyFont="1" applyBorder="1" applyAlignment="1" applyProtection="1">
      <alignment horizontal="left" vertical="center"/>
      <protection hidden="1"/>
    </xf>
    <xf numFmtId="0" fontId="35" fillId="11" borderId="8" xfId="0" applyFont="1" applyFill="1" applyBorder="1" applyAlignment="1" applyProtection="1">
      <alignment horizontal="left"/>
    </xf>
    <xf numFmtId="0" fontId="35" fillId="11" borderId="9" xfId="0" applyFont="1" applyFill="1" applyBorder="1" applyAlignment="1" applyProtection="1">
      <alignment horizontal="left"/>
    </xf>
    <xf numFmtId="0" fontId="35" fillId="11" borderId="10" xfId="0" applyFont="1" applyFill="1" applyBorder="1" applyAlignment="1" applyProtection="1">
      <alignment horizontal="left"/>
    </xf>
    <xf numFmtId="0" fontId="35" fillId="0" borderId="2" xfId="0" applyFont="1" applyBorder="1" applyAlignment="1" applyProtection="1">
      <alignment horizontal="left"/>
      <protection hidden="1"/>
    </xf>
    <xf numFmtId="0" fontId="35" fillId="0" borderId="11" xfId="0" applyFont="1" applyBorder="1" applyAlignment="1" applyProtection="1">
      <alignment horizontal="left"/>
      <protection hidden="1"/>
    </xf>
    <xf numFmtId="0" fontId="35" fillId="0" borderId="4" xfId="0" applyFont="1" applyBorder="1" applyAlignment="1" applyProtection="1">
      <alignment horizontal="left"/>
      <protection hidden="1"/>
    </xf>
    <xf numFmtId="0" fontId="35" fillId="0" borderId="0" xfId="0" applyFont="1" applyBorder="1" applyAlignment="1" applyProtection="1">
      <alignment horizontal="left"/>
      <protection hidden="1"/>
    </xf>
    <xf numFmtId="0" fontId="35" fillId="0" borderId="11" xfId="0" applyFont="1" applyBorder="1" applyAlignment="1" applyProtection="1">
      <alignment horizontal="center"/>
      <protection locked="0"/>
    </xf>
    <xf numFmtId="0" fontId="35" fillId="0" borderId="1" xfId="0" applyFont="1" applyBorder="1" applyAlignment="1" applyProtection="1">
      <alignment horizontal="center"/>
      <protection locked="0"/>
    </xf>
    <xf numFmtId="0" fontId="35" fillId="0" borderId="2" xfId="0" applyFont="1" applyBorder="1" applyAlignment="1" applyProtection="1">
      <alignment horizontal="left"/>
      <protection locked="0"/>
    </xf>
    <xf numFmtId="0" fontId="35" fillId="0" borderId="11" xfId="0" applyFont="1" applyBorder="1" applyAlignment="1" applyProtection="1">
      <alignment horizontal="left"/>
      <protection locked="0"/>
    </xf>
    <xf numFmtId="0" fontId="35" fillId="0" borderId="1" xfId="0" applyFont="1" applyBorder="1" applyAlignment="1" applyProtection="1">
      <alignment horizontal="left"/>
      <protection locked="0"/>
    </xf>
    <xf numFmtId="0" fontId="0" fillId="0" borderId="2" xfId="0" applyNumberFormat="1" applyBorder="1" applyAlignment="1" applyProtection="1">
      <alignment horizontal="center" vertical="center"/>
      <protection hidden="1"/>
    </xf>
    <xf numFmtId="0" fontId="0" fillId="0" borderId="11" xfId="0" applyNumberFormat="1" applyBorder="1" applyAlignment="1" applyProtection="1">
      <alignment horizontal="center" vertical="center"/>
      <protection hidden="1"/>
    </xf>
    <xf numFmtId="0" fontId="0" fillId="0" borderId="8" xfId="0" applyNumberFormat="1" applyBorder="1" applyAlignment="1" applyProtection="1">
      <alignment horizontal="center" vertical="center"/>
      <protection hidden="1"/>
    </xf>
    <xf numFmtId="0" fontId="0" fillId="0" borderId="9" xfId="0" applyNumberFormat="1" applyBorder="1" applyAlignment="1" applyProtection="1">
      <alignment horizontal="center" vertical="center"/>
      <protection hidden="1"/>
    </xf>
    <xf numFmtId="9" fontId="0" fillId="0" borderId="0" xfId="3" applyFont="1" applyBorder="1" applyAlignment="1" applyProtection="1">
      <alignment horizontal="left" vertical="center"/>
      <protection hidden="1"/>
    </xf>
    <xf numFmtId="9" fontId="0" fillId="0" borderId="3" xfId="3" applyFont="1" applyBorder="1" applyAlignment="1" applyProtection="1">
      <alignment horizontal="left" vertical="center"/>
      <protection hidden="1"/>
    </xf>
    <xf numFmtId="0" fontId="0" fillId="0" borderId="1" xfId="0" applyNumberFormat="1" applyBorder="1" applyAlignment="1" applyProtection="1">
      <alignment horizontal="center" vertical="center"/>
      <protection hidden="1"/>
    </xf>
    <xf numFmtId="0" fontId="0" fillId="0" borderId="10" xfId="0" applyNumberFormat="1" applyBorder="1" applyAlignment="1" applyProtection="1">
      <alignment horizontal="center" vertical="center"/>
      <protection hidden="1"/>
    </xf>
    <xf numFmtId="0" fontId="38" fillId="18" borderId="2" xfId="0" applyFont="1" applyFill="1" applyBorder="1" applyAlignment="1" applyProtection="1">
      <alignment horizontal="left" vertical="top"/>
      <protection hidden="1"/>
    </xf>
    <xf numFmtId="0" fontId="38" fillId="18" borderId="11" xfId="0" applyFont="1" applyFill="1" applyBorder="1" applyAlignment="1" applyProtection="1">
      <alignment horizontal="left" vertical="top"/>
      <protection hidden="1"/>
    </xf>
    <xf numFmtId="0" fontId="38" fillId="18" borderId="1" xfId="0" applyFont="1" applyFill="1" applyBorder="1" applyAlignment="1" applyProtection="1">
      <alignment horizontal="left" vertical="top"/>
      <protection hidden="1"/>
    </xf>
    <xf numFmtId="0" fontId="39" fillId="18" borderId="8" xfId="0" applyFont="1" applyFill="1" applyBorder="1" applyAlignment="1" applyProtection="1">
      <alignment horizontal="left" vertical="top" wrapText="1"/>
      <protection hidden="1"/>
    </xf>
    <xf numFmtId="0" fontId="39" fillId="18" borderId="9" xfId="0" applyFont="1" applyFill="1" applyBorder="1" applyAlignment="1" applyProtection="1">
      <alignment horizontal="left" vertical="top" wrapText="1"/>
      <protection hidden="1"/>
    </xf>
    <xf numFmtId="0" fontId="39" fillId="18" borderId="10" xfId="0" applyFont="1" applyFill="1" applyBorder="1" applyAlignment="1" applyProtection="1">
      <alignment horizontal="left" vertical="top" wrapText="1"/>
      <protection hidden="1"/>
    </xf>
    <xf numFmtId="0" fontId="3" fillId="11" borderId="2" xfId="0" applyFont="1" applyFill="1" applyBorder="1" applyAlignment="1" applyProtection="1">
      <alignment horizontal="center" vertical="center" wrapText="1"/>
      <protection hidden="1"/>
    </xf>
    <xf numFmtId="0" fontId="3" fillId="11" borderId="11" xfId="0" applyFont="1" applyFill="1" applyBorder="1" applyAlignment="1" applyProtection="1">
      <alignment horizontal="center" vertical="center" wrapText="1"/>
      <protection hidden="1"/>
    </xf>
    <xf numFmtId="0" fontId="3" fillId="11" borderId="1" xfId="0" applyFont="1" applyFill="1" applyBorder="1" applyAlignment="1" applyProtection="1">
      <alignment horizontal="center" vertical="center" wrapText="1"/>
      <protection hidden="1"/>
    </xf>
    <xf numFmtId="0" fontId="3" fillId="11" borderId="4" xfId="0" applyFont="1" applyFill="1" applyBorder="1" applyAlignment="1" applyProtection="1">
      <alignment horizontal="center" vertical="center" wrapText="1"/>
      <protection hidden="1"/>
    </xf>
    <xf numFmtId="0" fontId="3" fillId="11" borderId="0" xfId="0" applyFont="1" applyFill="1" applyBorder="1" applyAlignment="1" applyProtection="1">
      <alignment horizontal="center" vertical="center" wrapText="1"/>
      <protection hidden="1"/>
    </xf>
    <xf numFmtId="0" fontId="3" fillId="11" borderId="3" xfId="0" applyFont="1" applyFill="1" applyBorder="1" applyAlignment="1" applyProtection="1">
      <alignment horizontal="center" vertical="center" wrapText="1"/>
      <protection hidden="1"/>
    </xf>
    <xf numFmtId="0" fontId="3" fillId="11" borderId="8" xfId="0" applyFont="1" applyFill="1" applyBorder="1" applyAlignment="1" applyProtection="1">
      <alignment horizontal="center" vertical="center" wrapText="1"/>
      <protection hidden="1"/>
    </xf>
    <xf numFmtId="0" fontId="3" fillId="11" borderId="9" xfId="0" applyFont="1" applyFill="1" applyBorder="1" applyAlignment="1" applyProtection="1">
      <alignment horizontal="center" vertical="center" wrapText="1"/>
      <protection hidden="1"/>
    </xf>
    <xf numFmtId="0" fontId="3" fillId="11" borderId="10" xfId="0" applyFont="1" applyFill="1" applyBorder="1" applyAlignment="1" applyProtection="1">
      <alignment horizontal="center" vertical="center" wrapText="1"/>
      <protection hidden="1"/>
    </xf>
    <xf numFmtId="0" fontId="3" fillId="11" borderId="2" xfId="0" applyFont="1" applyFill="1" applyBorder="1" applyAlignment="1" applyProtection="1">
      <alignment horizontal="center" vertical="center"/>
      <protection hidden="1"/>
    </xf>
    <xf numFmtId="0" fontId="3" fillId="11" borderId="11" xfId="0" applyFont="1" applyFill="1" applyBorder="1" applyAlignment="1" applyProtection="1">
      <alignment horizontal="center" vertical="center"/>
      <protection hidden="1"/>
    </xf>
    <xf numFmtId="0" fontId="3" fillId="11" borderId="1" xfId="0" applyFont="1" applyFill="1" applyBorder="1" applyAlignment="1" applyProtection="1">
      <alignment horizontal="center" vertical="center"/>
      <protection hidden="1"/>
    </xf>
    <xf numFmtId="0" fontId="3" fillId="11" borderId="8" xfId="0" applyFont="1" applyFill="1" applyBorder="1" applyAlignment="1" applyProtection="1">
      <alignment horizontal="center" vertical="center"/>
      <protection hidden="1"/>
    </xf>
    <xf numFmtId="0" fontId="3" fillId="11" borderId="9" xfId="0" applyFont="1" applyFill="1" applyBorder="1" applyAlignment="1" applyProtection="1">
      <alignment horizontal="center" vertical="center"/>
      <protection hidden="1"/>
    </xf>
    <xf numFmtId="0" fontId="3" fillId="11" borderId="10" xfId="0" applyFont="1" applyFill="1" applyBorder="1" applyAlignment="1" applyProtection="1">
      <alignment horizontal="center" vertical="center"/>
      <protection hidden="1"/>
    </xf>
    <xf numFmtId="0" fontId="3" fillId="11" borderId="4" xfId="0" applyFont="1" applyFill="1" applyBorder="1" applyAlignment="1" applyProtection="1">
      <alignment horizontal="center" vertical="center"/>
      <protection hidden="1"/>
    </xf>
    <xf numFmtId="0" fontId="3" fillId="11" borderId="0" xfId="0" applyFont="1" applyFill="1" applyBorder="1" applyAlignment="1" applyProtection="1">
      <alignment horizontal="center" vertical="center"/>
      <protection hidden="1"/>
    </xf>
    <xf numFmtId="0" fontId="3" fillId="11" borderId="3" xfId="0" applyFont="1" applyFill="1" applyBorder="1" applyAlignment="1" applyProtection="1">
      <alignment horizontal="center" vertical="center"/>
      <protection hidden="1"/>
    </xf>
    <xf numFmtId="0" fontId="3" fillId="17" borderId="2" xfId="0" applyFont="1" applyFill="1" applyBorder="1" applyAlignment="1" applyProtection="1">
      <alignment horizontal="left"/>
    </xf>
    <xf numFmtId="0" fontId="3" fillId="17" borderId="11" xfId="0" applyFont="1" applyFill="1" applyBorder="1" applyAlignment="1" applyProtection="1">
      <alignment horizontal="left"/>
    </xf>
    <xf numFmtId="0" fontId="3" fillId="17" borderId="0" xfId="0" applyFont="1" applyFill="1" applyBorder="1" applyAlignment="1" applyProtection="1">
      <alignment horizontal="left"/>
    </xf>
    <xf numFmtId="0" fontId="3" fillId="17" borderId="3" xfId="0" applyFont="1" applyFill="1" applyBorder="1" applyAlignment="1" applyProtection="1">
      <alignment horizontal="left"/>
    </xf>
    <xf numFmtId="0" fontId="35" fillId="17" borderId="4" xfId="0" applyFont="1" applyFill="1" applyBorder="1" applyAlignment="1" applyProtection="1">
      <alignment horizontal="left" vertical="center" wrapText="1"/>
    </xf>
    <xf numFmtId="0" fontId="35" fillId="17" borderId="0" xfId="0" applyFont="1" applyFill="1" applyBorder="1" applyAlignment="1" applyProtection="1">
      <alignment horizontal="left" vertical="center" wrapText="1"/>
    </xf>
    <xf numFmtId="0" fontId="35" fillId="17" borderId="3" xfId="0" applyFont="1" applyFill="1" applyBorder="1" applyAlignment="1" applyProtection="1">
      <alignment horizontal="left" vertical="center" wrapText="1"/>
    </xf>
    <xf numFmtId="0" fontId="35" fillId="17" borderId="8" xfId="0" applyFont="1" applyFill="1" applyBorder="1" applyAlignment="1" applyProtection="1">
      <alignment horizontal="left" vertical="center" wrapText="1"/>
    </xf>
    <xf numFmtId="0" fontId="35" fillId="17" borderId="9" xfId="0" applyFont="1" applyFill="1" applyBorder="1" applyAlignment="1" applyProtection="1">
      <alignment horizontal="left" vertical="center" wrapText="1"/>
    </xf>
    <xf numFmtId="0" fontId="35" fillId="17" borderId="10" xfId="0" applyFont="1" applyFill="1" applyBorder="1" applyAlignment="1" applyProtection="1">
      <alignment horizontal="left" vertical="center" wrapText="1"/>
    </xf>
    <xf numFmtId="0" fontId="35" fillId="0" borderId="2" xfId="0" applyFont="1" applyBorder="1" applyAlignment="1" applyProtection="1">
      <alignment horizontal="center" vertical="center"/>
      <protection hidden="1"/>
    </xf>
    <xf numFmtId="0" fontId="35" fillId="0" borderId="11" xfId="0" applyFont="1" applyBorder="1" applyAlignment="1" applyProtection="1">
      <alignment horizontal="center" vertical="center"/>
      <protection hidden="1"/>
    </xf>
    <xf numFmtId="0" fontId="35" fillId="0" borderId="8" xfId="0" applyFont="1" applyBorder="1" applyAlignment="1" applyProtection="1">
      <alignment horizontal="center" vertical="center"/>
      <protection hidden="1"/>
    </xf>
    <xf numFmtId="0" fontId="35" fillId="0" borderId="9" xfId="0"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protection hidden="1"/>
    </xf>
    <xf numFmtId="0" fontId="3" fillId="0" borderId="11" xfId="0" applyNumberFormat="1" applyFont="1" applyBorder="1" applyAlignment="1" applyProtection="1">
      <alignment horizontal="center" vertical="center"/>
      <protection hidden="1"/>
    </xf>
    <xf numFmtId="0" fontId="3" fillId="0" borderId="1" xfId="0" applyNumberFormat="1" applyFont="1" applyBorder="1" applyAlignment="1" applyProtection="1">
      <alignment horizontal="center" vertical="center"/>
      <protection hidden="1"/>
    </xf>
    <xf numFmtId="0" fontId="3" fillId="0" borderId="8" xfId="0" applyNumberFormat="1" applyFont="1" applyBorder="1" applyAlignment="1" applyProtection="1">
      <alignment horizontal="center" vertical="center"/>
      <protection hidden="1"/>
    </xf>
    <xf numFmtId="0" fontId="3" fillId="0" borderId="9" xfId="0" applyNumberFormat="1" applyFont="1" applyBorder="1" applyAlignment="1" applyProtection="1">
      <alignment horizontal="center" vertical="center"/>
      <protection hidden="1"/>
    </xf>
    <xf numFmtId="0" fontId="3" fillId="0" borderId="10"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wrapText="1"/>
      <protection hidden="1"/>
    </xf>
    <xf numFmtId="0" fontId="3" fillId="0" borderId="11" xfId="0" applyNumberFormat="1" applyFont="1" applyBorder="1" applyAlignment="1" applyProtection="1">
      <alignment horizontal="center" vertical="center" wrapText="1"/>
      <protection hidden="1"/>
    </xf>
    <xf numFmtId="0" fontId="3" fillId="0" borderId="1" xfId="0" applyNumberFormat="1" applyFont="1" applyBorder="1" applyAlignment="1" applyProtection="1">
      <alignment horizontal="center" vertical="center" wrapText="1"/>
      <protection hidden="1"/>
    </xf>
    <xf numFmtId="0" fontId="3" fillId="0" borderId="8" xfId="0" applyNumberFormat="1" applyFont="1" applyBorder="1" applyAlignment="1" applyProtection="1">
      <alignment horizontal="center" vertical="center" wrapText="1"/>
      <protection hidden="1"/>
    </xf>
    <xf numFmtId="0" fontId="3" fillId="0" borderId="9" xfId="0" applyNumberFormat="1" applyFont="1" applyBorder="1" applyAlignment="1" applyProtection="1">
      <alignment horizontal="center" vertical="center" wrapText="1"/>
      <protection hidden="1"/>
    </xf>
    <xf numFmtId="0" fontId="3" fillId="0" borderId="10" xfId="0" applyNumberFormat="1" applyFont="1" applyBorder="1" applyAlignment="1" applyProtection="1">
      <alignment horizontal="center" vertical="center" wrapText="1"/>
      <protection hidden="1"/>
    </xf>
    <xf numFmtId="0" fontId="33" fillId="11" borderId="2" xfId="0" applyFont="1" applyFill="1" applyBorder="1" applyAlignment="1" applyProtection="1">
      <alignment horizontal="left" vertical="top"/>
    </xf>
    <xf numFmtId="0" fontId="33" fillId="11" borderId="11" xfId="0" applyFont="1" applyFill="1" applyBorder="1" applyAlignment="1" applyProtection="1">
      <alignment horizontal="left" vertical="top"/>
    </xf>
    <xf numFmtId="0" fontId="33" fillId="11" borderId="1" xfId="0" applyFont="1" applyFill="1" applyBorder="1" applyAlignment="1" applyProtection="1">
      <alignment horizontal="left" vertical="top"/>
    </xf>
    <xf numFmtId="0" fontId="35" fillId="0" borderId="1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3" xfId="0" applyFont="1" applyBorder="1" applyAlignment="1" applyProtection="1">
      <alignment horizontal="left" vertical="top" wrapText="1"/>
      <protection locked="0"/>
    </xf>
    <xf numFmtId="0" fontId="35" fillId="0" borderId="8" xfId="0" applyFont="1" applyBorder="1" applyAlignment="1" applyProtection="1">
      <alignment horizontal="left" vertical="top" wrapText="1"/>
      <protection locked="0"/>
    </xf>
    <xf numFmtId="0" fontId="35" fillId="0" borderId="9" xfId="0" applyFont="1" applyBorder="1" applyAlignment="1" applyProtection="1">
      <alignment horizontal="left" vertical="top" wrapText="1"/>
      <protection locked="0"/>
    </xf>
    <xf numFmtId="0" fontId="35" fillId="0" borderId="10" xfId="0" applyFont="1" applyBorder="1" applyAlignment="1" applyProtection="1">
      <alignment horizontal="left" vertical="top" wrapText="1"/>
      <protection locked="0"/>
    </xf>
    <xf numFmtId="0" fontId="33" fillId="11" borderId="2" xfId="0" applyFont="1" applyFill="1" applyBorder="1" applyAlignment="1" applyProtection="1">
      <alignment horizontal="center" vertical="center"/>
      <protection hidden="1"/>
    </xf>
    <xf numFmtId="0" fontId="33" fillId="11" borderId="11" xfId="0" applyFont="1" applyFill="1" applyBorder="1" applyAlignment="1" applyProtection="1">
      <alignment horizontal="center" vertical="center"/>
      <protection hidden="1"/>
    </xf>
    <xf numFmtId="0" fontId="33" fillId="11" borderId="1" xfId="0" applyFont="1" applyFill="1" applyBorder="1" applyAlignment="1" applyProtection="1">
      <alignment horizontal="center" vertical="center"/>
      <protection hidden="1"/>
    </xf>
    <xf numFmtId="0" fontId="33" fillId="11" borderId="4" xfId="0" applyFont="1" applyFill="1" applyBorder="1" applyAlignment="1" applyProtection="1">
      <alignment horizontal="center" vertical="center"/>
      <protection hidden="1"/>
    </xf>
    <xf numFmtId="0" fontId="33" fillId="11" borderId="0" xfId="0" applyFont="1" applyFill="1" applyBorder="1" applyAlignment="1" applyProtection="1">
      <alignment horizontal="center" vertical="center"/>
      <protection hidden="1"/>
    </xf>
    <xf numFmtId="0" fontId="33" fillId="11" borderId="3" xfId="0" applyFont="1" applyFill="1" applyBorder="1" applyAlignment="1" applyProtection="1">
      <alignment horizontal="center" vertical="center"/>
      <protection hidden="1"/>
    </xf>
    <xf numFmtId="0" fontId="33" fillId="11" borderId="8" xfId="0" applyFont="1" applyFill="1" applyBorder="1" applyAlignment="1" applyProtection="1">
      <alignment horizontal="center" vertical="center"/>
      <protection hidden="1"/>
    </xf>
    <xf numFmtId="0" fontId="33" fillId="11" borderId="9" xfId="0" applyFont="1" applyFill="1" applyBorder="1" applyAlignment="1" applyProtection="1">
      <alignment horizontal="center" vertical="center"/>
      <protection hidden="1"/>
    </xf>
    <xf numFmtId="0" fontId="33" fillId="11" borderId="10" xfId="0" applyFont="1" applyFill="1" applyBorder="1" applyAlignment="1" applyProtection="1">
      <alignment horizontal="center" vertical="center"/>
      <protection hidden="1"/>
    </xf>
    <xf numFmtId="0" fontId="34" fillId="0" borderId="2" xfId="0" applyFont="1" applyBorder="1" applyAlignment="1" applyProtection="1">
      <alignment horizontal="center" vertical="center" wrapText="1"/>
      <protection hidden="1"/>
    </xf>
    <xf numFmtId="0" fontId="34" fillId="0" borderId="11" xfId="0" applyFont="1" applyBorder="1" applyAlignment="1" applyProtection="1">
      <alignment horizontal="center" vertical="center" wrapText="1"/>
      <protection hidden="1"/>
    </xf>
    <xf numFmtId="0" fontId="34" fillId="0" borderId="1" xfId="0" applyFont="1" applyBorder="1" applyAlignment="1" applyProtection="1">
      <alignment horizontal="center" vertical="center" wrapText="1"/>
      <protection hidden="1"/>
    </xf>
    <xf numFmtId="0" fontId="34" fillId="0" borderId="8" xfId="0" applyFont="1" applyBorder="1" applyAlignment="1" applyProtection="1">
      <alignment horizontal="center" vertical="center" wrapText="1"/>
      <protection hidden="1"/>
    </xf>
    <xf numFmtId="0" fontId="34" fillId="0" borderId="9" xfId="0" applyFont="1" applyBorder="1" applyAlignment="1" applyProtection="1">
      <alignment horizontal="center" vertical="center" wrapText="1"/>
      <protection hidden="1"/>
    </xf>
    <xf numFmtId="0" fontId="34" fillId="0" borderId="10" xfId="0" applyFont="1" applyBorder="1" applyAlignment="1" applyProtection="1">
      <alignment horizontal="center" vertical="center" wrapText="1"/>
      <protection hidden="1"/>
    </xf>
    <xf numFmtId="0" fontId="34" fillId="0" borderId="2" xfId="0" applyFont="1" applyBorder="1" applyAlignment="1" applyProtection="1">
      <alignment horizontal="center" vertical="center"/>
      <protection hidden="1"/>
    </xf>
    <xf numFmtId="0" fontId="34" fillId="0" borderId="11" xfId="0" applyFont="1" applyBorder="1" applyAlignment="1" applyProtection="1">
      <alignment horizontal="center" vertical="center"/>
      <protection hidden="1"/>
    </xf>
    <xf numFmtId="0" fontId="34" fillId="0" borderId="1" xfId="0" applyFont="1" applyBorder="1" applyAlignment="1" applyProtection="1">
      <alignment horizontal="center" vertical="center"/>
      <protection hidden="1"/>
    </xf>
    <xf numFmtId="0" fontId="34" fillId="0" borderId="8" xfId="0" applyFont="1" applyBorder="1" applyAlignment="1" applyProtection="1">
      <alignment horizontal="center" vertical="center"/>
      <protection hidden="1"/>
    </xf>
    <xf numFmtId="0" fontId="34" fillId="0" borderId="9" xfId="0" applyFont="1" applyBorder="1" applyAlignment="1" applyProtection="1">
      <alignment horizontal="center" vertical="center"/>
      <protection hidden="1"/>
    </xf>
    <xf numFmtId="0" fontId="34" fillId="0" borderId="10" xfId="0" applyFont="1" applyBorder="1" applyAlignment="1" applyProtection="1">
      <alignment horizontal="center" vertical="center"/>
      <protection hidden="1"/>
    </xf>
    <xf numFmtId="0" fontId="33" fillId="11" borderId="2" xfId="0" applyFont="1" applyFill="1" applyBorder="1" applyAlignment="1" applyProtection="1">
      <alignment horizontal="center" vertical="center" wrapText="1"/>
      <protection hidden="1"/>
    </xf>
    <xf numFmtId="0" fontId="33" fillId="11" borderId="11" xfId="0" applyFont="1" applyFill="1" applyBorder="1" applyAlignment="1" applyProtection="1">
      <alignment horizontal="center" vertical="center" wrapText="1"/>
      <protection hidden="1"/>
    </xf>
    <xf numFmtId="0" fontId="33" fillId="11" borderId="1" xfId="0" applyFont="1" applyFill="1" applyBorder="1" applyAlignment="1" applyProtection="1">
      <alignment horizontal="center" vertical="center" wrapText="1"/>
      <protection hidden="1"/>
    </xf>
    <xf numFmtId="0" fontId="33" fillId="11" borderId="8" xfId="0" applyFont="1" applyFill="1" applyBorder="1" applyAlignment="1" applyProtection="1">
      <alignment horizontal="center" vertical="center" wrapText="1"/>
      <protection hidden="1"/>
    </xf>
    <xf numFmtId="0" fontId="33" fillId="11" borderId="9" xfId="0" applyFont="1" applyFill="1" applyBorder="1" applyAlignment="1" applyProtection="1">
      <alignment horizontal="center" vertical="center" wrapText="1"/>
      <protection hidden="1"/>
    </xf>
    <xf numFmtId="0" fontId="33" fillId="11" borderId="10" xfId="0" applyFont="1" applyFill="1" applyBorder="1" applyAlignment="1" applyProtection="1">
      <alignment horizontal="center" vertical="center" wrapText="1"/>
      <protection hidden="1"/>
    </xf>
    <xf numFmtId="0" fontId="0" fillId="0" borderId="0" xfId="0" applyAlignment="1">
      <alignment horizontal="center"/>
    </xf>
  </cellXfs>
  <cellStyles count="29">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4"/>
    <cellStyle name="Normal 3" xfId="2"/>
    <cellStyle name="Percent" xfId="1" builtinId="5"/>
    <cellStyle name="Percent 2" xfId="3"/>
  </cellStyles>
  <dxfs count="41">
    <dxf>
      <font>
        <color rgb="FFC00000"/>
      </font>
      <fill>
        <patternFill>
          <bgColor rgb="FFFFC7CE"/>
        </patternFill>
      </fill>
    </dxf>
    <dxf>
      <fill>
        <patternFill>
          <bgColor theme="7" tint="0.59996337778862885"/>
        </patternFill>
      </fill>
    </dxf>
    <dxf>
      <font>
        <color rgb="FFC00000"/>
      </font>
      <fill>
        <patternFill>
          <bgColor rgb="FFFFC7CE"/>
        </patternFill>
      </fill>
    </dxf>
    <dxf>
      <fill>
        <patternFill>
          <bgColor theme="7" tint="0.39994506668294322"/>
        </patternFill>
      </fill>
    </dxf>
    <dxf>
      <fill>
        <patternFill>
          <bgColor theme="7" tint="0.39994506668294322"/>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DDFE3"/>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theme="5" tint="0.79998168889431442"/>
        </patternFill>
      </fill>
    </dxf>
    <dxf>
      <fill>
        <patternFill>
          <bgColor rgb="FFFDDFE3"/>
        </patternFill>
      </fill>
    </dxf>
    <dxf>
      <fill>
        <patternFill>
          <bgColor theme="7" tint="0.79998168889431442"/>
        </patternFill>
      </fill>
    </dxf>
    <dxf>
      <fill>
        <patternFill>
          <bgColor theme="9" tint="0.79998168889431442"/>
        </patternFill>
      </fill>
    </dxf>
    <dxf>
      <fill>
        <patternFill>
          <bgColor theme="8" tint="0.79998168889431442"/>
        </patternFill>
      </fill>
    </dxf>
    <dxf>
      <fill>
        <patternFill>
          <bgColor theme="5" tint="0.79998168889431442"/>
        </patternFill>
      </fill>
    </dxf>
    <dxf>
      <font>
        <b val="0"/>
        <i val="0"/>
        <strike val="0"/>
        <condense val="0"/>
        <extend val="0"/>
        <outline val="0"/>
        <shadow val="0"/>
        <u val="none"/>
        <vertAlign val="baseline"/>
        <sz val="12"/>
        <color theme="1"/>
        <name val="Arial"/>
        <scheme val="none"/>
      </font>
      <numFmt numFmtId="0" formatCode="General"/>
      <border diagonalUp="0" diagonalDown="0">
        <left style="hair">
          <color indexed="64"/>
        </left>
        <right style="thick">
          <color rgb="FFFF0000"/>
        </right>
        <top style="hair">
          <color indexed="64"/>
        </top>
        <bottom/>
        <vertical/>
        <horizontal/>
      </border>
      <protection locked="0" hidden="0"/>
    </dxf>
    <dxf>
      <font>
        <b val="0"/>
        <i val="0"/>
        <strike val="0"/>
        <condense val="0"/>
        <extend val="0"/>
        <outline val="0"/>
        <shadow val="0"/>
        <u val="none"/>
        <vertAlign val="baseline"/>
        <sz val="12"/>
        <color theme="1"/>
        <name val="Arial"/>
        <scheme val="none"/>
      </font>
      <numFmt numFmtId="0" formatCode="General"/>
      <alignment horizontal="center" vertical="bottom" textRotation="0" wrapText="0" indent="0" justifyLastLine="0" shrinkToFit="0" readingOrder="0"/>
      <border diagonalUp="0" diagonalDown="0">
        <left style="hair">
          <color indexed="64"/>
        </left>
        <right/>
        <top style="hair">
          <color indexed="64"/>
        </top>
        <bottom/>
        <vertical/>
        <horizontal/>
      </border>
      <protection locked="0" hidden="0"/>
    </dxf>
    <dxf>
      <font>
        <b val="0"/>
        <i val="0"/>
        <strike val="0"/>
        <condense val="0"/>
        <extend val="0"/>
        <outline val="0"/>
        <shadow val="0"/>
        <u val="none"/>
        <vertAlign val="baseline"/>
        <sz val="12"/>
        <color theme="1"/>
        <name val="Arial"/>
        <scheme val="none"/>
      </font>
      <numFmt numFmtId="0" formatCode="General"/>
      <alignment horizontal="center" vertical="bottom" textRotation="0" wrapText="0" indent="0" justifyLastLine="0" shrinkToFit="0" readingOrder="0"/>
      <border diagonalUp="0" diagonalDown="0">
        <left style="hair">
          <color indexed="64"/>
        </left>
        <right/>
        <top style="hair">
          <color indexed="64"/>
        </top>
        <bottom/>
        <vertical/>
        <horizontal/>
      </border>
      <protection locked="0" hidden="0"/>
    </dxf>
    <dxf>
      <font>
        <b val="0"/>
        <i val="0"/>
        <strike val="0"/>
        <condense val="0"/>
        <extend val="0"/>
        <outline val="0"/>
        <shadow val="0"/>
        <u val="none"/>
        <vertAlign val="baseline"/>
        <sz val="12"/>
        <color auto="1"/>
        <name val="Arial"/>
        <scheme val="none"/>
      </font>
      <numFmt numFmtId="0" formatCode="General"/>
      <alignment horizontal="center" vertical="bottom" textRotation="0" wrapText="1" indent="0" justifyLastLine="0" shrinkToFit="0" readingOrder="0"/>
      <border diagonalUp="0" diagonalDown="0">
        <left style="hair">
          <color indexed="64"/>
        </left>
        <right/>
        <top style="hair">
          <color indexed="64"/>
        </top>
        <bottom/>
        <vertical/>
        <horizontal/>
      </border>
      <protection locked="0" hidden="0"/>
    </dxf>
    <dxf>
      <font>
        <b val="0"/>
        <i val="0"/>
        <strike val="0"/>
        <condense val="0"/>
        <extend val="0"/>
        <outline val="0"/>
        <shadow val="0"/>
        <u val="none"/>
        <vertAlign val="baseline"/>
        <sz val="12"/>
        <color auto="1"/>
        <name val="Arial"/>
        <scheme val="none"/>
      </font>
      <numFmt numFmtId="0" formatCode="General"/>
      <alignment horizontal="center" vertical="bottom" textRotation="0" wrapText="1" indent="0" justifyLastLine="0" shrinkToFit="0" readingOrder="0"/>
      <border diagonalUp="0" diagonalDown="0">
        <left style="hair">
          <color indexed="64"/>
        </left>
        <right/>
        <top style="hair">
          <color indexed="64"/>
        </top>
        <bottom/>
        <vertical/>
        <horizontal/>
      </border>
      <protection locked="0"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border diagonalUp="0" diagonalDown="0">
        <left/>
        <right/>
        <top style="hair">
          <color indexed="64"/>
        </top>
        <bottom/>
        <vertical/>
        <horizontal/>
      </border>
      <protection locked="0" hidden="0"/>
    </dxf>
    <dxf>
      <border outline="0">
        <left style="thick">
          <color rgb="FFFF0000"/>
        </left>
        <top style="thick">
          <color rgb="FFFF0000"/>
        </top>
        <bottom style="thick">
          <color rgb="FFFF0000"/>
        </bottom>
      </border>
    </dxf>
    <dxf>
      <protection locked="0" hidden="0"/>
    </dxf>
    <dxf>
      <border outline="0">
        <bottom style="thick">
          <color rgb="FFFF0000"/>
        </bottom>
      </border>
    </dxf>
    <dxf>
      <font>
        <b/>
        <i val="0"/>
        <strike val="0"/>
        <condense val="0"/>
        <extend val="0"/>
        <outline val="0"/>
        <shadow val="0"/>
        <u val="none"/>
        <vertAlign val="baseline"/>
        <sz val="16"/>
        <color theme="1"/>
        <name val="Calibri"/>
        <scheme val="minor"/>
      </font>
      <fill>
        <patternFill patternType="solid">
          <fgColor indexed="64"/>
          <bgColor theme="2"/>
        </patternFill>
      </fill>
      <alignment horizontal="center" vertical="bottom" textRotation="0" wrapText="1" indent="0" justifyLastLine="0" shrinkToFit="0" readingOrder="0"/>
      <border diagonalUp="0" diagonalDown="0">
        <left style="thick">
          <color rgb="FFFF0000"/>
        </left>
        <right style="thick">
          <color rgb="FFFF0000"/>
        </right>
        <top/>
        <bottom/>
      </border>
      <protection locked="1" hidden="0"/>
    </dxf>
    <dxf>
      <font>
        <color auto="1"/>
      </font>
      <fill>
        <patternFill patternType="none">
          <fgColor indexed="64"/>
          <bgColor auto="1"/>
        </patternFill>
      </fill>
    </dxf>
  </dxfs>
  <tableStyles count="2" defaultTableStyle="TableStyleMedium2" defaultPivotStyle="PivotStyleLight16">
    <tableStyle name="Table Style 1" pivot="0" count="0"/>
    <tableStyle name="Table Style 2" pivot="0" count="0"/>
  </tableStyles>
  <colors>
    <mruColors>
      <color rgb="FFFFC7CE"/>
      <color rgb="FFFF99FF"/>
      <color rgb="FF63A0D7"/>
      <color rgb="FFFF0066"/>
      <color rgb="FFFDB5BC"/>
      <color rgb="FFFADADD"/>
      <color rgb="FFFFCCFF"/>
      <color rgb="FFFDDFE3"/>
      <color rgb="FFFBBDC6"/>
      <color rgb="FFFFDD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918883</xdr:colOff>
      <xdr:row>0</xdr:row>
      <xdr:rowOff>56030</xdr:rowOff>
    </xdr:from>
    <xdr:to>
      <xdr:col>5</xdr:col>
      <xdr:colOff>1086971</xdr:colOff>
      <xdr:row>1</xdr:row>
      <xdr:rowOff>22412</xdr:rowOff>
    </xdr:to>
    <xdr:sp macro="" textlink="">
      <xdr:nvSpPr>
        <xdr:cNvPr id="2" name="Right Arrow 1"/>
        <xdr:cNvSpPr/>
      </xdr:nvSpPr>
      <xdr:spPr>
        <a:xfrm>
          <a:off x="6398559" y="56030"/>
          <a:ext cx="1557618" cy="2801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38100</xdr:colOff>
      <xdr:row>0</xdr:row>
      <xdr:rowOff>38100</xdr:rowOff>
    </xdr:from>
    <xdr:to>
      <xdr:col>11</xdr:col>
      <xdr:colOff>863600</xdr:colOff>
      <xdr:row>0</xdr:row>
      <xdr:rowOff>368300</xdr:rowOff>
    </xdr:to>
    <xdr:sp macro="" textlink="">
      <xdr:nvSpPr>
        <xdr:cNvPr id="2" name="Right Arrow 1"/>
        <xdr:cNvSpPr/>
      </xdr:nvSpPr>
      <xdr:spPr>
        <a:xfrm rot="10800000">
          <a:off x="14109700" y="38100"/>
          <a:ext cx="825500" cy="330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66675</xdr:colOff>
      <xdr:row>21</xdr:row>
      <xdr:rowOff>57150</xdr:rowOff>
    </xdr:from>
    <xdr:to>
      <xdr:col>4</xdr:col>
      <xdr:colOff>571500</xdr:colOff>
      <xdr:row>21</xdr:row>
      <xdr:rowOff>219075</xdr:rowOff>
    </xdr:to>
    <xdr:sp macro="" textlink="">
      <xdr:nvSpPr>
        <xdr:cNvPr id="2" name="Right Arrow 1"/>
        <xdr:cNvSpPr/>
      </xdr:nvSpPr>
      <xdr:spPr>
        <a:xfrm rot="10800000">
          <a:off x="5534025" y="6019800"/>
          <a:ext cx="504825" cy="161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30</xdr:col>
      <xdr:colOff>60960</xdr:colOff>
      <xdr:row>0</xdr:row>
      <xdr:rowOff>0</xdr:rowOff>
    </xdr:from>
    <xdr:to>
      <xdr:col>35</xdr:col>
      <xdr:colOff>143965</xdr:colOff>
      <xdr:row>1</xdr:row>
      <xdr:rowOff>167639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0210" y="0"/>
          <a:ext cx="987880" cy="3581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gannons/Google%20Drive/SGO%20Workbook%20Take%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O Gradebook"/>
      <sheetName val="Grades"/>
      <sheetName val="Names"/>
      <sheetName val="TermsOfUse"/>
      <sheetName val="ScratchPad SGO1"/>
    </sheetNames>
    <sheetDataSet>
      <sheetData sheetId="0" refreshError="1"/>
      <sheetData sheetId="1" refreshError="1"/>
      <sheetData sheetId="2" refreshError="1">
        <row r="3">
          <cell r="I3" t="b">
            <v>0</v>
          </cell>
        </row>
      </sheetData>
      <sheetData sheetId="3" refreshError="1"/>
      <sheetData sheetId="4" refreshError="1"/>
    </sheetDataSet>
  </externalBook>
</externalLink>
</file>

<file path=xl/tables/table1.xml><?xml version="1.0" encoding="utf-8"?>
<table xmlns="http://schemas.openxmlformats.org/spreadsheetml/2006/main" id="2" name="Table2" displayName="Table2" ref="A7:F198" totalsRowShown="0" headerRowDxfId="39" dataDxfId="37" headerRowBorderDxfId="38" tableBorderDxfId="36">
  <autoFilter ref="A7:F198">
    <filterColumn colId="0" hiddenButton="1"/>
    <filterColumn colId="1" hiddenButton="1"/>
    <filterColumn colId="2" hiddenButton="1"/>
    <filterColumn colId="3" hiddenButton="1"/>
    <filterColumn colId="4" hiddenButton="1"/>
    <filterColumn colId="5" hiddenButton="1"/>
  </autoFilter>
  <sortState ref="A8:F198">
    <sortCondition ref="B7:B198"/>
  </sortState>
  <tableColumns count="6">
    <tableColumn id="1" name="Students" dataDxfId="35"/>
    <tableColumn id="2" name="Column 1" dataDxfId="34"/>
    <tableColumn id="3" name="Column 2" dataDxfId="33"/>
    <tableColumn id="4" name="Column 3" dataDxfId="32"/>
    <tableColumn id="5" name="Column 4" dataDxfId="31"/>
    <tableColumn id="6" name="Column 5" dataDxfId="30"/>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sheetPr>
  <dimension ref="A1:Y252"/>
  <sheetViews>
    <sheetView tabSelected="1" zoomScale="75" zoomScaleNormal="75" zoomScalePageLayoutView="115" workbookViewId="0">
      <selection activeCell="B10" sqref="B10"/>
    </sheetView>
  </sheetViews>
  <sheetFormatPr defaultColWidth="8.85546875" defaultRowHeight="15" x14ac:dyDescent="0.25"/>
  <cols>
    <col min="1" max="1" width="18.5703125" style="106" customWidth="1"/>
    <col min="2" max="2" width="23.5703125" style="120" customWidth="1"/>
    <col min="3" max="3" width="23.85546875" style="120" customWidth="1"/>
    <col min="4" max="4" width="22.7109375" style="120" customWidth="1"/>
    <col min="5" max="5" width="18.140625" style="120" customWidth="1"/>
    <col min="6" max="6" width="19.28515625" style="120" customWidth="1"/>
    <col min="7" max="7" width="14.28515625" style="120" customWidth="1"/>
    <col min="8" max="8" width="15.140625" style="120" customWidth="1"/>
    <col min="9" max="13" width="13.85546875" style="120" customWidth="1"/>
    <col min="14" max="14" width="17.85546875" style="120" customWidth="1"/>
    <col min="15" max="15" width="14.85546875" style="120" customWidth="1"/>
    <col min="16" max="16" width="13.7109375" style="120" customWidth="1"/>
    <col min="17" max="17" width="14.140625" style="106" customWidth="1"/>
    <col min="18" max="18" width="13.28515625" style="106" customWidth="1"/>
    <col min="19" max="19" width="9.7109375" style="106" customWidth="1"/>
    <col min="20" max="20" width="10.42578125" style="106" customWidth="1"/>
    <col min="21" max="23" width="9.140625" style="106" customWidth="1"/>
    <col min="24" max="24" width="10.7109375" style="106" customWidth="1"/>
    <col min="25" max="30" width="8.85546875" style="106" customWidth="1"/>
    <col min="31" max="31" width="2.5703125" style="106" customWidth="1"/>
    <col min="32" max="16384" width="8.85546875" style="106"/>
  </cols>
  <sheetData>
    <row r="1" spans="1:22" ht="24.75" customHeight="1" thickTop="1" thickBot="1" x14ac:dyDescent="0.4">
      <c r="A1" s="192" t="s">
        <v>48</v>
      </c>
      <c r="B1" s="193"/>
      <c r="C1" s="236" t="s">
        <v>52</v>
      </c>
      <c r="D1" s="237"/>
      <c r="E1" s="208" t="s">
        <v>149</v>
      </c>
      <c r="F1" s="209"/>
      <c r="G1" s="206" t="s">
        <v>155</v>
      </c>
      <c r="H1" s="207"/>
      <c r="I1" s="224" t="str">
        <f>IF(B7="", "No data", B7)</f>
        <v>Column 1</v>
      </c>
      <c r="J1" s="225"/>
      <c r="K1" s="224" t="str">
        <f>IF(C7="", "No data", C7)</f>
        <v>Column 2</v>
      </c>
      <c r="L1" s="225"/>
      <c r="M1" s="224" t="str">
        <f>IF(D7="", "No data", D7)</f>
        <v>Column 3</v>
      </c>
      <c r="N1" s="225"/>
      <c r="O1" s="224" t="str">
        <f>IF(E7="", "No data", E7)</f>
        <v>Column 4</v>
      </c>
      <c r="P1" s="225"/>
      <c r="Q1" s="224" t="str">
        <f>IF(F7="", "No data", F7)</f>
        <v>Column 5</v>
      </c>
      <c r="R1" s="225"/>
      <c r="S1" s="105"/>
      <c r="T1" s="105"/>
      <c r="U1" s="105"/>
      <c r="V1" s="105"/>
    </row>
    <row r="2" spans="1:22" ht="16.5" customHeight="1" thickTop="1" thickBot="1" x14ac:dyDescent="0.35">
      <c r="A2" s="107" t="s">
        <v>25</v>
      </c>
      <c r="B2" s="15"/>
      <c r="C2" s="236"/>
      <c r="D2" s="237"/>
      <c r="E2" s="210"/>
      <c r="F2" s="211"/>
      <c r="G2" s="212" t="s">
        <v>42</v>
      </c>
      <c r="H2" s="17" t="s">
        <v>30</v>
      </c>
      <c r="I2" s="226" t="str">
        <f>IF(ISERROR("&lt;= "&amp;ROUND(I109,0)),"","&lt;= "&amp;ROUND(I109,0))</f>
        <v/>
      </c>
      <c r="J2" s="226"/>
      <c r="K2" s="229" t="str">
        <f>IF(ISERROR("&lt;= "&amp;ROUND(J109,0)),"","&lt;= "&amp;ROUND(J109,0))</f>
        <v/>
      </c>
      <c r="L2" s="230"/>
      <c r="M2" s="226" t="str">
        <f>IF(ISERROR("&lt;= "&amp;ROUND(K109,0)),"","&lt;= "&amp;ROUND(K109,0))</f>
        <v/>
      </c>
      <c r="N2" s="226"/>
      <c r="O2" s="226" t="str">
        <f>IF(ISERROR("&lt;= "&amp;ROUND(L109,0)),"","&lt;= "&amp;ROUND(L109,0))</f>
        <v/>
      </c>
      <c r="P2" s="226"/>
      <c r="Q2" s="226" t="str">
        <f t="shared" ref="Q2:Q11" si="0">IF(ISERROR("&lt;= "&amp;ROUND(M109,0)),"","&lt;= "&amp;ROUND(M109,0))</f>
        <v/>
      </c>
      <c r="R2" s="226"/>
      <c r="S2" s="105"/>
      <c r="T2" s="105"/>
      <c r="U2" s="105"/>
      <c r="V2" s="105"/>
    </row>
    <row r="3" spans="1:22" ht="21" customHeight="1" thickTop="1" thickBot="1" x14ac:dyDescent="0.35">
      <c r="A3" s="107" t="s">
        <v>26</v>
      </c>
      <c r="B3" s="15"/>
      <c r="C3" s="236"/>
      <c r="D3" s="237"/>
      <c r="E3" s="210"/>
      <c r="F3" s="211"/>
      <c r="G3" s="212"/>
      <c r="H3" s="18" t="s">
        <v>31</v>
      </c>
      <c r="I3" s="227" t="str">
        <f>IF(ISERROR("&gt;  "&amp;ROUND(I109,0)),"","&gt;  "&amp;ROUND(I109,0))</f>
        <v/>
      </c>
      <c r="J3" s="227"/>
      <c r="K3" s="227" t="str">
        <f>IF(ISERROR("&gt;  "&amp;ROUND(J109,0)),"","&gt;  "&amp;ROUND(J109,0))</f>
        <v/>
      </c>
      <c r="L3" s="227"/>
      <c r="M3" s="227" t="str">
        <f>IF(ISERROR("&gt;  "&amp;ROUND(K109,0)),"","&gt;  "&amp;ROUND(K109,0))</f>
        <v/>
      </c>
      <c r="N3" s="227"/>
      <c r="O3" s="227" t="str">
        <f>IF(ISERROR("&gt;  "&amp;ROUND(L109,0)),"","&gt;  "&amp;ROUND(L109,0))</f>
        <v/>
      </c>
      <c r="P3" s="227"/>
      <c r="Q3" s="227" t="str">
        <f t="shared" si="0"/>
        <v/>
      </c>
      <c r="R3" s="227"/>
      <c r="S3" s="105"/>
      <c r="T3" s="105"/>
      <c r="U3" s="105"/>
      <c r="V3" s="105"/>
    </row>
    <row r="4" spans="1:22" ht="24.75" customHeight="1" thickTop="1" thickBot="1" x14ac:dyDescent="0.35">
      <c r="A4" s="107" t="s">
        <v>27</v>
      </c>
      <c r="B4" s="15"/>
      <c r="C4" s="236"/>
      <c r="D4" s="237"/>
      <c r="E4" s="210"/>
      <c r="F4" s="211"/>
      <c r="G4" s="213" t="s">
        <v>43</v>
      </c>
      <c r="H4" s="19" t="s">
        <v>30</v>
      </c>
      <c r="I4" s="228" t="str">
        <f>IF(ISERROR("&lt; ="&amp;ROUND(I110,0)),"","&lt; ="&amp;ROUND(I110,0))</f>
        <v/>
      </c>
      <c r="J4" s="228"/>
      <c r="K4" s="228" t="str">
        <f>IF(ISERROR("&lt; ="&amp;ROUND(J110,0)),"","&lt; ="&amp;ROUND(J110,0))</f>
        <v/>
      </c>
      <c r="L4" s="228"/>
      <c r="M4" s="228" t="str">
        <f>IF(ISERROR("&lt; ="&amp;ROUND(K110,0)),"","&lt; ="&amp;ROUND(K110,0))</f>
        <v/>
      </c>
      <c r="N4" s="228"/>
      <c r="O4" s="228" t="str">
        <f>IF(ISERROR("&lt; ="&amp;ROUND(L110,0)),"","&lt; ="&amp;ROUND(L110,0))</f>
        <v/>
      </c>
      <c r="P4" s="228"/>
      <c r="Q4" s="228" t="str">
        <f t="shared" si="0"/>
        <v/>
      </c>
      <c r="R4" s="228"/>
      <c r="S4" s="105"/>
      <c r="T4" s="105"/>
      <c r="U4" s="105"/>
      <c r="V4" s="105"/>
    </row>
    <row r="5" spans="1:22" s="109" customFormat="1" ht="20.25" thickTop="1" thickBot="1" x14ac:dyDescent="0.35">
      <c r="A5" s="107" t="s">
        <v>28</v>
      </c>
      <c r="B5" s="15"/>
      <c r="C5" s="194" t="s">
        <v>56</v>
      </c>
      <c r="D5" s="195">
        <f>COUNTA(A8:A199)</f>
        <v>0</v>
      </c>
      <c r="E5" s="210"/>
      <c r="F5" s="211"/>
      <c r="G5" s="214"/>
      <c r="H5" s="20" t="s">
        <v>31</v>
      </c>
      <c r="I5" s="200" t="str">
        <f>IF(ISERROR("&gt; "&amp;ROUND(I110,0)&amp;" and &lt;= "&amp;ROUND(I111,0)),"","&gt; "&amp;ROUND(I110,0)&amp;" and &lt;= "&amp;ROUND(I111,0))</f>
        <v/>
      </c>
      <c r="J5" s="200"/>
      <c r="K5" s="200" t="str">
        <f>IF(ISERROR("&gt; "&amp;ROUND(J110,0)&amp;" and &lt;= "&amp;ROUND(J111,0)),"","&gt; "&amp;ROUND(J110,0)&amp;" and &lt;= "&amp;ROUND(J111,0))</f>
        <v/>
      </c>
      <c r="L5" s="200"/>
      <c r="M5" s="200" t="str">
        <f>IF(ISERROR("&gt; "&amp;ROUND(K110,0)&amp;" and &lt;= "&amp;ROUND(K111,0)),"","&gt; "&amp;ROUND(K110,0)&amp;" and &lt;= "&amp;ROUND(K111,0))</f>
        <v/>
      </c>
      <c r="N5" s="200"/>
      <c r="O5" s="200" t="str">
        <f>IF(ISERROR("&gt; "&amp;ROUND(L110,0)&amp;" and &lt;= "&amp;ROUND(L111,0)),"","&gt; "&amp;ROUND(L110,0)&amp;" and &lt;= "&amp;ROUND(L111,0))</f>
        <v/>
      </c>
      <c r="P5" s="200"/>
      <c r="Q5" s="200" t="str">
        <f t="shared" si="0"/>
        <v/>
      </c>
      <c r="R5" s="200"/>
      <c r="S5" s="108"/>
      <c r="T5" s="108"/>
      <c r="U5" s="108"/>
      <c r="V5" s="108"/>
    </row>
    <row r="6" spans="1:22" s="109" customFormat="1" ht="19.5" thickTop="1" x14ac:dyDescent="0.3">
      <c r="A6" s="110" t="s">
        <v>29</v>
      </c>
      <c r="B6" s="16"/>
      <c r="C6" s="194"/>
      <c r="D6" s="195"/>
      <c r="E6" s="210"/>
      <c r="F6" s="211"/>
      <c r="G6" s="215"/>
      <c r="H6" s="21" t="s">
        <v>32</v>
      </c>
      <c r="I6" s="231" t="str">
        <f>IF(ISERROR("&gt; "&amp;ROUND(I111,0)),"","&gt; "&amp;ROUND(I111,0))</f>
        <v/>
      </c>
      <c r="J6" s="231"/>
      <c r="K6" s="231" t="str">
        <f>IF(ISERROR("&gt; "&amp;ROUND(J111,0)),"","&gt; "&amp;ROUND(J111,0))</f>
        <v/>
      </c>
      <c r="L6" s="231"/>
      <c r="M6" s="231" t="str">
        <f>IF(ISERROR("&gt; "&amp;ROUND(K111,0)),"","&gt; "&amp;ROUND(K111,0))</f>
        <v/>
      </c>
      <c r="N6" s="231"/>
      <c r="O6" s="231" t="str">
        <f>IF(ISERROR("&gt; "&amp;ROUND(L111,0)),"","&gt; "&amp;ROUND(L111,0))</f>
        <v/>
      </c>
      <c r="P6" s="231"/>
      <c r="Q6" s="231" t="str">
        <f t="shared" si="0"/>
        <v/>
      </c>
      <c r="R6" s="231"/>
      <c r="S6" s="108"/>
      <c r="T6" s="108"/>
      <c r="U6" s="108"/>
      <c r="V6" s="108"/>
    </row>
    <row r="7" spans="1:22" ht="44.25" customHeight="1" thickBot="1" x14ac:dyDescent="0.4">
      <c r="A7" s="111" t="s">
        <v>20</v>
      </c>
      <c r="B7" s="89" t="s">
        <v>173</v>
      </c>
      <c r="C7" s="89" t="s">
        <v>174</v>
      </c>
      <c r="D7" s="89" t="s">
        <v>175</v>
      </c>
      <c r="E7" s="89" t="s">
        <v>176</v>
      </c>
      <c r="F7" s="90" t="s">
        <v>177</v>
      </c>
      <c r="G7" s="216" t="s">
        <v>44</v>
      </c>
      <c r="H7" s="22" t="s">
        <v>30</v>
      </c>
      <c r="I7" s="232" t="str">
        <f>IF(ISERROR("&lt;= "&amp;ROUND(I112,0)),"","&lt;= "&amp;ROUND(I112,0))</f>
        <v/>
      </c>
      <c r="J7" s="232"/>
      <c r="K7" s="232" t="str">
        <f>IF(ISERROR("&lt;= "&amp;ROUND(J112,0)),"","&lt;= "&amp;ROUND(J112,0))</f>
        <v/>
      </c>
      <c r="L7" s="232"/>
      <c r="M7" s="232" t="str">
        <f>IF(ISERROR("&lt;= "&amp;ROUND(K112,0)),"","&lt;= "&amp;ROUND(K112,0))</f>
        <v/>
      </c>
      <c r="N7" s="232"/>
      <c r="O7" s="232" t="str">
        <f>IF(ISERROR("&lt;= "&amp;ROUND(L112,0)),"","&lt;= "&amp;ROUND(L112,0))</f>
        <v/>
      </c>
      <c r="P7" s="232"/>
      <c r="Q7" s="232" t="str">
        <f t="shared" si="0"/>
        <v/>
      </c>
      <c r="R7" s="232"/>
      <c r="S7" s="105"/>
      <c r="T7" s="105"/>
      <c r="U7" s="105"/>
      <c r="V7" s="105"/>
    </row>
    <row r="8" spans="1:22" ht="18" thickTop="1" x14ac:dyDescent="0.25">
      <c r="A8" s="54"/>
      <c r="B8" s="30"/>
      <c r="C8" s="30"/>
      <c r="D8" s="30"/>
      <c r="E8" s="30"/>
      <c r="F8" s="30"/>
      <c r="G8" s="217"/>
      <c r="H8" s="23" t="s">
        <v>31</v>
      </c>
      <c r="I8" s="222" t="str">
        <f>IF(ISERROR("&gt; "&amp;ROUND(I112,0)&amp;" and &lt;= "&amp;ROUND(I113,0)),"","&gt; "&amp;ROUND(I112,0)&amp;" and &lt;= "&amp;ROUND(I113,0))</f>
        <v/>
      </c>
      <c r="J8" s="222"/>
      <c r="K8" s="222" t="str">
        <f>IF(ISERROR("&gt; "&amp;ROUND(J112,0)&amp;" and &lt;= "&amp;ROUND(J113,0)),"","&gt; "&amp;ROUND(J112,0)&amp;" and &lt;= "&amp;ROUND(J113,0))</f>
        <v/>
      </c>
      <c r="L8" s="222"/>
      <c r="M8" s="222" t="str">
        <f>IF(ISERROR("&gt; "&amp;ROUND(K112,0)&amp;" and &lt;= "&amp;ROUND(K113,0)),"","&gt; "&amp;ROUND(K112,0)&amp;" and &lt;= "&amp;ROUND(K113,0))</f>
        <v/>
      </c>
      <c r="N8" s="222"/>
      <c r="O8" s="222" t="str">
        <f>IF(ISERROR("&gt; "&amp;ROUND(L112,0)&amp;" and &lt;= "&amp;ROUND(L113,0)),"","&gt; "&amp;ROUND(L112,0)&amp;" and &lt;= "&amp;ROUND(L113,0))</f>
        <v/>
      </c>
      <c r="P8" s="222"/>
      <c r="Q8" s="222" t="str">
        <f t="shared" si="0"/>
        <v/>
      </c>
      <c r="R8" s="222"/>
      <c r="S8" s="105"/>
      <c r="T8" s="105"/>
      <c r="U8" s="105"/>
      <c r="V8" s="105"/>
    </row>
    <row r="9" spans="1:22" ht="17.25" x14ac:dyDescent="0.25">
      <c r="A9" s="55"/>
      <c r="B9" s="31"/>
      <c r="C9" s="31"/>
      <c r="D9" s="31"/>
      <c r="E9" s="31"/>
      <c r="F9" s="31"/>
      <c r="G9" s="217"/>
      <c r="H9" s="23" t="s">
        <v>32</v>
      </c>
      <c r="I9" s="222" t="str">
        <f>IF(ISERROR("&gt; "&amp;ROUND(I113,0)&amp;" and &lt;= "&amp;ROUND(I114,0)),"","&gt; "&amp;ROUND(I113,0)&amp;" and &lt;= "&amp;ROUND(I114,0))</f>
        <v/>
      </c>
      <c r="J9" s="222"/>
      <c r="K9" s="222" t="str">
        <f>IF(ISERROR("&gt; "&amp;ROUND(J113,0)&amp;" and &lt;= "&amp;ROUND(J114,0)),"","&gt; "&amp;ROUND(J113,0)&amp;" and &lt;= "&amp;ROUND(J114,0))</f>
        <v/>
      </c>
      <c r="L9" s="222"/>
      <c r="M9" s="222" t="str">
        <f>IF(ISERROR("&gt; "&amp;ROUND(K113,0)&amp;" and &lt;= "&amp;ROUND(K114,0)),"","&gt; "&amp;ROUND(K113,0)&amp;" and &lt;= "&amp;ROUND(K114,0))</f>
        <v/>
      </c>
      <c r="N9" s="222"/>
      <c r="O9" s="222" t="str">
        <f>IF(ISERROR("&gt; "&amp;ROUND(L113,0)&amp;" and &lt;= "&amp;ROUND(L114,0)),"","&gt; "&amp;ROUND(L113,0)&amp;" and &lt;= "&amp;ROUND(L114,0))</f>
        <v/>
      </c>
      <c r="P9" s="222"/>
      <c r="Q9" s="222" t="str">
        <f t="shared" si="0"/>
        <v/>
      </c>
      <c r="R9" s="222"/>
      <c r="S9" s="105"/>
      <c r="T9" s="105"/>
      <c r="U9" s="105"/>
      <c r="V9" s="105"/>
    </row>
    <row r="10" spans="1:22" ht="17.25" x14ac:dyDescent="0.25">
      <c r="A10" s="55"/>
      <c r="B10" s="31"/>
      <c r="C10" s="31"/>
      <c r="D10" s="31"/>
      <c r="E10" s="31"/>
      <c r="F10" s="31"/>
      <c r="G10" s="218"/>
      <c r="H10" s="24" t="s">
        <v>33</v>
      </c>
      <c r="I10" s="223" t="str">
        <f>IF(ISERROR("&gt; "&amp;ROUND(I114,0)),"","&gt; "&amp;ROUND(I114,0))</f>
        <v/>
      </c>
      <c r="J10" s="223"/>
      <c r="K10" s="223" t="str">
        <f>IF(ISERROR("&gt; "&amp;ROUND(J114,0)),"","&gt; "&amp;ROUND(J114,0))</f>
        <v/>
      </c>
      <c r="L10" s="223"/>
      <c r="M10" s="223" t="str">
        <f>IF(ISERROR("&gt; "&amp;ROUND(K114,0)),"","&gt; "&amp;ROUND(K114,0))</f>
        <v/>
      </c>
      <c r="N10" s="223"/>
      <c r="O10" s="223" t="str">
        <f>IF(ISERROR("&gt; "&amp;ROUND(L114,0)),"","&gt; "&amp;ROUND(L114,0))</f>
        <v/>
      </c>
      <c r="P10" s="223"/>
      <c r="Q10" s="223" t="str">
        <f t="shared" si="0"/>
        <v/>
      </c>
      <c r="R10" s="223"/>
      <c r="S10" s="105"/>
      <c r="T10" s="105"/>
      <c r="U10" s="105"/>
      <c r="V10" s="105"/>
    </row>
    <row r="11" spans="1:22" ht="17.25" x14ac:dyDescent="0.25">
      <c r="A11" s="55"/>
      <c r="B11" s="31"/>
      <c r="C11" s="31"/>
      <c r="D11" s="31"/>
      <c r="E11" s="31"/>
      <c r="F11" s="31"/>
      <c r="G11" s="219" t="s">
        <v>45</v>
      </c>
      <c r="H11" s="25" t="s">
        <v>30</v>
      </c>
      <c r="I11" s="228" t="str">
        <f>IF(ISERROR("&lt;= "&amp;ROUND(I115,0)),"","&gt; "&amp;ROUND(I115,0))</f>
        <v/>
      </c>
      <c r="J11" s="228"/>
      <c r="K11" s="228" t="str">
        <f>IF(ISERROR("&lt;= "&amp;ROUND(J115,0)),"","&gt; "&amp;ROUND(J115,0))</f>
        <v/>
      </c>
      <c r="L11" s="228"/>
      <c r="M11" s="228" t="str">
        <f>IF(ISERROR("&lt;= "&amp;ROUND(K115,0)),"","&gt; "&amp;ROUND(K115,0))</f>
        <v/>
      </c>
      <c r="N11" s="228"/>
      <c r="O11" s="228" t="str">
        <f>IF(ISERROR("&lt;= "&amp;ROUND(L115,0)),"","&gt; "&amp;ROUND(L115,0))</f>
        <v/>
      </c>
      <c r="P11" s="228"/>
      <c r="Q11" s="228" t="str">
        <f t="shared" si="0"/>
        <v/>
      </c>
      <c r="R11" s="228"/>
      <c r="S11" s="105"/>
      <c r="T11" s="105"/>
      <c r="U11" s="105"/>
      <c r="V11" s="105"/>
    </row>
    <row r="12" spans="1:22" ht="17.25" x14ac:dyDescent="0.25">
      <c r="A12" s="55"/>
      <c r="B12" s="31"/>
      <c r="C12" s="31"/>
      <c r="D12" s="31"/>
      <c r="E12" s="31"/>
      <c r="F12" s="31"/>
      <c r="G12" s="220"/>
      <c r="H12" s="26" t="s">
        <v>31</v>
      </c>
      <c r="I12" s="200" t="str">
        <f>IF(ISERROR("&gt; "&amp;ROUND(I115,0)&amp;" and &lt;= "&amp;ROUND(I116,0)),"","&gt; "&amp;ROUND(I115,0)&amp;" and &lt;= "&amp;ROUND(I116,0))</f>
        <v/>
      </c>
      <c r="J12" s="200"/>
      <c r="K12" s="200" t="str">
        <f>IF(ISERROR("&gt; "&amp;ROUND(J115,0)&amp;" and &lt;= "&amp;ROUND(J116,0)),"","&gt; "&amp;ROUND(J115,0)&amp;" and &lt;= "&amp;ROUND(J116,0))</f>
        <v/>
      </c>
      <c r="L12" s="200"/>
      <c r="M12" s="200" t="str">
        <f>IF(ISERROR("&gt; "&amp;ROUND(K115,0)&amp;" and &lt;= "&amp;ROUND(K116,0)),"","&gt; "&amp;ROUND(K115,0)&amp;" and &lt;= "&amp;ROUND(K116,0))</f>
        <v/>
      </c>
      <c r="N12" s="200"/>
      <c r="O12" s="200" t="str">
        <f>IF(ISERROR("&gt; "&amp;ROUND(L115,0)&amp;" and &lt;= "&amp;ROUND(L116,0)),"","&gt; "&amp;ROUND(L115,0)&amp;" and &lt;= "&amp;ROUND(L116,0))</f>
        <v/>
      </c>
      <c r="P12" s="200"/>
      <c r="Q12" s="200" t="str">
        <f>IF(ISERROR("&gt; "&amp;ROUND(M115,0)&amp;" and &lt;= "&amp;ROUND(M116,0)),"","&gt; "&amp;ROUND(M115,0)&amp;" and &lt;= "&amp;ROUND(M116,0))</f>
        <v/>
      </c>
      <c r="R12" s="200"/>
      <c r="S12" s="105"/>
      <c r="T12" s="105"/>
      <c r="U12" s="105"/>
      <c r="V12" s="105"/>
    </row>
    <row r="13" spans="1:22" ht="17.25" x14ac:dyDescent="0.25">
      <c r="A13" s="55"/>
      <c r="B13" s="31"/>
      <c r="C13" s="31"/>
      <c r="D13" s="31"/>
      <c r="E13" s="31"/>
      <c r="F13" s="31"/>
      <c r="G13" s="220"/>
      <c r="H13" s="26" t="s">
        <v>32</v>
      </c>
      <c r="I13" s="200" t="str">
        <f>IF(ISERROR("&gt; "&amp;ROUND(I116,0)&amp;" and &lt;= "&amp;ROUND(I117,0)),"","&gt; "&amp;ROUND(I116,0)&amp;" and &lt;= "&amp;ROUND(I117,0))</f>
        <v/>
      </c>
      <c r="J13" s="200"/>
      <c r="K13" s="200" t="str">
        <f>IF(ISERROR("&gt; "&amp;ROUND(J116,0)&amp;" and &lt;= "&amp;ROUND(J117,0)),"","&gt; "&amp;ROUND(J116,0)&amp;" and &lt;= "&amp;ROUND(J117,0))</f>
        <v/>
      </c>
      <c r="L13" s="200"/>
      <c r="M13" s="200" t="str">
        <f>IF(ISERROR("&gt; "&amp;ROUND(K116,0)&amp;" and &lt;= "&amp;ROUND(K117,0)),"","&gt; "&amp;ROUND(K116,0)&amp;" and &lt;= "&amp;ROUND(K117,0))</f>
        <v/>
      </c>
      <c r="N13" s="200"/>
      <c r="O13" s="200" t="str">
        <f>IF(ISERROR("&gt; "&amp;ROUND(L116,0)&amp;" and &lt;= "&amp;ROUND(L117,0)),"","&gt; "&amp;ROUND(L116,0)&amp;" and &lt;= "&amp;ROUND(L117,0))</f>
        <v/>
      </c>
      <c r="P13" s="200"/>
      <c r="Q13" s="200" t="str">
        <f>IF(ISERROR("&gt; "&amp;ROUND(M116,0)&amp;" and &lt;= "&amp;ROUND(M117,0)),"","&gt; "&amp;ROUND(M116,0)&amp;" and &lt;= "&amp;ROUND(M117,0))</f>
        <v/>
      </c>
      <c r="R13" s="200"/>
      <c r="S13" s="105"/>
      <c r="T13" s="105"/>
      <c r="U13" s="105"/>
      <c r="V13" s="105"/>
    </row>
    <row r="14" spans="1:22" ht="17.25" x14ac:dyDescent="0.25">
      <c r="A14" s="55"/>
      <c r="B14" s="31"/>
      <c r="C14" s="31"/>
      <c r="D14" s="31"/>
      <c r="E14" s="31"/>
      <c r="F14" s="31"/>
      <c r="G14" s="220"/>
      <c r="H14" s="26" t="s">
        <v>33</v>
      </c>
      <c r="I14" s="200" t="str">
        <f>IF(ISERROR("&gt; "&amp;ROUND(I117,0)&amp;" and &lt;= "&amp;ROUND(I118,0)),"","&gt; "&amp;ROUND(I117,0)&amp;" and &lt;= "&amp;ROUND(I118,0))</f>
        <v/>
      </c>
      <c r="J14" s="200"/>
      <c r="K14" s="200" t="str">
        <f>IF(ISERROR("&gt; "&amp;ROUND(J117,0)&amp;" and &lt;= "&amp;ROUND(J118,0)),"","&gt; "&amp;ROUND(J117,0)&amp;" and &lt;= "&amp;ROUND(J118,0))</f>
        <v/>
      </c>
      <c r="L14" s="200"/>
      <c r="M14" s="200" t="str">
        <f>IF(ISERROR("&gt; "&amp;ROUND(K117,0)&amp;" and &lt;= "&amp;ROUND(K118,0)),"","&gt; "&amp;ROUND(K117,0)&amp;" and &lt;= "&amp;ROUND(K118,0))</f>
        <v/>
      </c>
      <c r="N14" s="200"/>
      <c r="O14" s="200" t="str">
        <f>IF(ISERROR("&gt; "&amp;ROUND(L117,0)&amp;" and &lt;= "&amp;ROUND(L118,0)),"","&gt; "&amp;ROUND(L117,0)&amp;" and &lt;= "&amp;ROUND(L118,0))</f>
        <v/>
      </c>
      <c r="P14" s="200"/>
      <c r="Q14" s="200" t="str">
        <f>IF(ISERROR("&gt; "&amp;ROUND(M117,0)&amp;" and &lt;= "&amp;ROUND(M118,0)),"","&gt; "&amp;ROUND(M117,0)&amp;" and &lt;= "&amp;ROUND(M118,0))</f>
        <v/>
      </c>
      <c r="R14" s="200"/>
      <c r="S14" s="105"/>
      <c r="T14" s="105"/>
      <c r="U14" s="105"/>
      <c r="V14" s="105"/>
    </row>
    <row r="15" spans="1:22" ht="18" thickBot="1" x14ac:dyDescent="0.3">
      <c r="A15" s="55"/>
      <c r="B15" s="31"/>
      <c r="C15" s="31"/>
      <c r="D15" s="31"/>
      <c r="E15" s="31"/>
      <c r="F15" s="31"/>
      <c r="G15" s="221"/>
      <c r="H15" s="27" t="s">
        <v>40</v>
      </c>
      <c r="I15" s="201" t="str">
        <f>IF(ISERROR("&gt; "&amp;ROUND(I118,0)),"","&gt; "&amp;ROUND(I118,0))</f>
        <v/>
      </c>
      <c r="J15" s="201"/>
      <c r="K15" s="201" t="str">
        <f>IF(ISERROR("&gt; "&amp;ROUND(J118,0)),"","&gt; "&amp;ROUND(J118,0))</f>
        <v/>
      </c>
      <c r="L15" s="201"/>
      <c r="M15" s="201" t="str">
        <f>IF(ISERROR("&gt; "&amp;ROUND(K118,0)),"","&gt; "&amp;ROUND(K118,0))</f>
        <v/>
      </c>
      <c r="N15" s="201"/>
      <c r="O15" s="201" t="str">
        <f>IF(ISERROR("&gt; "&amp;ROUND(L118,0)),"","&gt; "&amp;ROUND(L118,0))</f>
        <v/>
      </c>
      <c r="P15" s="201"/>
      <c r="Q15" s="201" t="str">
        <f>IF(ISERROR("&gt; "&amp;ROUND(M118,0)),"","&gt; "&amp;ROUND(M118,0))</f>
        <v/>
      </c>
      <c r="R15" s="201"/>
      <c r="S15" s="105"/>
      <c r="T15" s="105"/>
      <c r="U15" s="105"/>
      <c r="V15" s="105"/>
    </row>
    <row r="16" spans="1:22" ht="15.75" customHeight="1" x14ac:dyDescent="0.25">
      <c r="A16" s="55"/>
      <c r="B16" s="31"/>
      <c r="C16" s="31"/>
      <c r="D16" s="31"/>
      <c r="E16" s="31"/>
      <c r="F16" s="32"/>
      <c r="G16" s="196" t="s">
        <v>50</v>
      </c>
      <c r="H16" s="197"/>
      <c r="I16" s="202" t="s">
        <v>178</v>
      </c>
      <c r="J16" s="203"/>
      <c r="K16" s="202" t="s">
        <v>178</v>
      </c>
      <c r="L16" s="203"/>
      <c r="M16" s="202" t="s">
        <v>178</v>
      </c>
      <c r="N16" s="203"/>
      <c r="O16" s="202" t="s">
        <v>178</v>
      </c>
      <c r="P16" s="203"/>
      <c r="Q16" s="202" t="s">
        <v>178</v>
      </c>
      <c r="R16" s="203"/>
      <c r="S16" s="105"/>
      <c r="T16" s="105"/>
      <c r="U16" s="105"/>
      <c r="V16" s="105"/>
    </row>
    <row r="17" spans="1:25" ht="20.25" customHeight="1" x14ac:dyDescent="0.25">
      <c r="A17" s="55"/>
      <c r="B17" s="31"/>
      <c r="C17" s="31"/>
      <c r="D17" s="31"/>
      <c r="E17" s="31"/>
      <c r="F17" s="32"/>
      <c r="G17" s="196"/>
      <c r="H17" s="197"/>
      <c r="I17" s="202"/>
      <c r="J17" s="203"/>
      <c r="K17" s="202"/>
      <c r="L17" s="203"/>
      <c r="M17" s="202"/>
      <c r="N17" s="203"/>
      <c r="O17" s="202"/>
      <c r="P17" s="203"/>
      <c r="Q17" s="202"/>
      <c r="R17" s="203"/>
      <c r="S17" s="105"/>
      <c r="T17" s="105"/>
      <c r="U17" s="105"/>
      <c r="V17" s="105"/>
    </row>
    <row r="18" spans="1:25" ht="21" customHeight="1" x14ac:dyDescent="0.25">
      <c r="A18" s="55"/>
      <c r="B18" s="31"/>
      <c r="C18" s="31"/>
      <c r="D18" s="31"/>
      <c r="E18" s="31"/>
      <c r="F18" s="32"/>
      <c r="G18" s="196"/>
      <c r="H18" s="197"/>
      <c r="I18" s="202"/>
      <c r="J18" s="203"/>
      <c r="K18" s="202"/>
      <c r="L18" s="203"/>
      <c r="M18" s="202"/>
      <c r="N18" s="203"/>
      <c r="O18" s="202"/>
      <c r="P18" s="203"/>
      <c r="Q18" s="202"/>
      <c r="R18" s="203"/>
      <c r="S18" s="105"/>
      <c r="T18" s="105"/>
      <c r="U18" s="105"/>
      <c r="V18" s="105"/>
    </row>
    <row r="19" spans="1:25" ht="21.75" customHeight="1" thickBot="1" x14ac:dyDescent="0.3">
      <c r="A19" s="55"/>
      <c r="B19" s="31"/>
      <c r="C19" s="31"/>
      <c r="D19" s="31"/>
      <c r="E19" s="31"/>
      <c r="F19" s="32"/>
      <c r="G19" s="198"/>
      <c r="H19" s="199"/>
      <c r="I19" s="204"/>
      <c r="J19" s="205"/>
      <c r="K19" s="204"/>
      <c r="L19" s="205"/>
      <c r="M19" s="204"/>
      <c r="N19" s="205"/>
      <c r="O19" s="204"/>
      <c r="P19" s="205"/>
      <c r="Q19" s="204"/>
      <c r="R19" s="205"/>
      <c r="S19" s="12"/>
      <c r="T19" s="12"/>
      <c r="U19" s="12"/>
      <c r="V19" s="12"/>
      <c r="W19" s="112"/>
    </row>
    <row r="20" spans="1:25" ht="21.75" customHeight="1" thickTop="1" x14ac:dyDescent="0.25">
      <c r="A20" s="55"/>
      <c r="B20" s="31"/>
      <c r="C20" s="31"/>
      <c r="D20" s="31"/>
      <c r="E20" s="31"/>
      <c r="F20" s="32"/>
      <c r="G20" s="188" t="s">
        <v>154</v>
      </c>
      <c r="H20" s="189"/>
      <c r="I20" s="189"/>
      <c r="J20" s="189"/>
      <c r="K20" s="189"/>
      <c r="L20" s="189"/>
      <c r="M20" s="189"/>
      <c r="N20" s="189"/>
      <c r="O20" s="189"/>
      <c r="P20" s="189"/>
      <c r="Q20" s="189"/>
      <c r="R20" s="189"/>
      <c r="S20" s="105"/>
      <c r="T20" s="105"/>
      <c r="U20" s="105"/>
      <c r="V20" s="105"/>
      <c r="W20" s="112"/>
    </row>
    <row r="21" spans="1:25" ht="16.5" customHeight="1" x14ac:dyDescent="0.25">
      <c r="A21" s="55"/>
      <c r="B21" s="31"/>
      <c r="C21" s="31"/>
      <c r="D21" s="31"/>
      <c r="E21" s="31"/>
      <c r="F21" s="32"/>
      <c r="G21" s="190"/>
      <c r="H21" s="191"/>
      <c r="I21" s="191"/>
      <c r="J21" s="191"/>
      <c r="K21" s="191"/>
      <c r="L21" s="191"/>
      <c r="M21" s="191"/>
      <c r="N21" s="191"/>
      <c r="O21" s="191"/>
      <c r="P21" s="191"/>
      <c r="Q21" s="191"/>
      <c r="R21" s="191"/>
      <c r="S21" s="105"/>
      <c r="T21" s="105"/>
      <c r="U21" s="105"/>
      <c r="V21" s="105"/>
      <c r="W21" s="112"/>
    </row>
    <row r="22" spans="1:25" ht="16.5" thickBot="1" x14ac:dyDescent="0.3">
      <c r="A22" s="55"/>
      <c r="B22" s="31"/>
      <c r="C22" s="31"/>
      <c r="D22" s="31"/>
      <c r="E22" s="31"/>
      <c r="F22" s="32"/>
      <c r="G22" s="190"/>
      <c r="H22" s="191"/>
      <c r="I22" s="191"/>
      <c r="J22" s="191"/>
      <c r="K22" s="191"/>
      <c r="L22" s="191"/>
      <c r="M22" s="191"/>
      <c r="N22" s="191"/>
      <c r="O22" s="191"/>
      <c r="P22" s="191"/>
      <c r="Q22" s="191"/>
      <c r="R22" s="191"/>
      <c r="S22" s="105"/>
      <c r="T22" s="105"/>
      <c r="U22" s="105"/>
      <c r="V22" s="105"/>
      <c r="W22" s="112"/>
    </row>
    <row r="23" spans="1:25" ht="16.5" thickBot="1" x14ac:dyDescent="0.3">
      <c r="A23" s="55"/>
      <c r="B23" s="31"/>
      <c r="C23" s="31"/>
      <c r="D23" s="31"/>
      <c r="E23" s="31"/>
      <c r="F23" s="32"/>
      <c r="G23" s="233" t="s">
        <v>53</v>
      </c>
      <c r="H23" s="187"/>
      <c r="I23" s="238" t="str">
        <f>I1</f>
        <v>Column 1</v>
      </c>
      <c r="J23" s="239"/>
      <c r="K23" s="238" t="str">
        <f>K1</f>
        <v>Column 2</v>
      </c>
      <c r="L23" s="239"/>
      <c r="M23" s="238" t="str">
        <f>M1</f>
        <v>Column 3</v>
      </c>
      <c r="N23" s="239"/>
      <c r="O23" s="238" t="str">
        <f>O1</f>
        <v>Column 4</v>
      </c>
      <c r="P23" s="239"/>
      <c r="Q23" s="238" t="str">
        <f>Q1</f>
        <v>Column 5</v>
      </c>
      <c r="R23" s="239"/>
      <c r="S23" s="105"/>
      <c r="T23" s="105"/>
      <c r="U23" s="105"/>
      <c r="V23" s="105"/>
      <c r="W23" s="113"/>
      <c r="X23" s="114"/>
      <c r="Y23" s="114"/>
    </row>
    <row r="24" spans="1:25" ht="16.5" thickBot="1" x14ac:dyDescent="0.3">
      <c r="A24" s="55"/>
      <c r="B24" s="31"/>
      <c r="C24" s="31"/>
      <c r="D24" s="31"/>
      <c r="E24" s="31"/>
      <c r="F24" s="32"/>
      <c r="G24" s="234"/>
      <c r="H24" s="187"/>
      <c r="I24" s="28" t="s">
        <v>54</v>
      </c>
      <c r="J24" s="115" t="s">
        <v>55</v>
      </c>
      <c r="K24" s="28" t="s">
        <v>54</v>
      </c>
      <c r="L24" s="115" t="s">
        <v>51</v>
      </c>
      <c r="M24" s="28" t="s">
        <v>54</v>
      </c>
      <c r="N24" s="115" t="s">
        <v>51</v>
      </c>
      <c r="O24" s="28" t="s">
        <v>54</v>
      </c>
      <c r="P24" s="115" t="s">
        <v>51</v>
      </c>
      <c r="Q24" s="28" t="s">
        <v>54</v>
      </c>
      <c r="R24" s="116" t="s">
        <v>51</v>
      </c>
      <c r="S24" s="105"/>
      <c r="T24" s="105"/>
      <c r="U24" s="105"/>
      <c r="V24" s="105"/>
      <c r="W24" s="112"/>
    </row>
    <row r="25" spans="1:25" ht="16.5" thickBot="1" x14ac:dyDescent="0.3">
      <c r="A25" s="55"/>
      <c r="B25" s="31"/>
      <c r="C25" s="31"/>
      <c r="D25" s="31"/>
      <c r="E25" s="31"/>
      <c r="F25" s="32"/>
      <c r="G25" s="234"/>
      <c r="H25" s="117" t="s">
        <v>30</v>
      </c>
      <c r="I25" s="29" t="str">
        <f>IF(J25="", "", "&lt;="&amp;J25)</f>
        <v/>
      </c>
      <c r="J25" s="38"/>
      <c r="K25" s="29" t="str">
        <f>IF(L25="", "", "&lt;="&amp;L25)</f>
        <v/>
      </c>
      <c r="L25" s="38"/>
      <c r="M25" s="29" t="str">
        <f>IF(N25="", "", "&lt;="&amp;N25)</f>
        <v/>
      </c>
      <c r="N25" s="38"/>
      <c r="O25" s="29" t="str">
        <f>IF(P25="", "", "&lt;="&amp;P25)</f>
        <v/>
      </c>
      <c r="P25" s="38"/>
      <c r="Q25" s="29" t="str">
        <f>IF(R25="", "", "&lt;="&amp;R25)</f>
        <v/>
      </c>
      <c r="R25" s="39"/>
      <c r="S25" s="105"/>
      <c r="T25" s="105"/>
      <c r="U25" s="105"/>
      <c r="V25" s="105"/>
      <c r="W25" s="112"/>
    </row>
    <row r="26" spans="1:25" ht="16.5" thickBot="1" x14ac:dyDescent="0.3">
      <c r="A26" s="55"/>
      <c r="B26" s="31"/>
      <c r="C26" s="31"/>
      <c r="D26" s="31"/>
      <c r="E26" s="31"/>
      <c r="F26" s="32"/>
      <c r="G26" s="234"/>
      <c r="H26" s="117" t="s">
        <v>31</v>
      </c>
      <c r="I26" s="29" t="str">
        <f>IF(AND(J26="",NOT(ISBLANK(J25))),"&gt;"&amp;J25,IF(AND(J26="", J27=""), "",  "&gt;"&amp;J25&amp;"and &lt;="&amp;J26))</f>
        <v/>
      </c>
      <c r="J26" s="38"/>
      <c r="K26" s="29" t="str">
        <f>IF(AND(L26="",NOT(ISBLANK(L25))),"&gt;"&amp;L25,IF(AND(L26="", L27=""), "",  "&gt;"&amp;L25&amp;"and &lt;="&amp;L26))</f>
        <v/>
      </c>
      <c r="L26" s="38"/>
      <c r="M26" s="29" t="str">
        <f>IF(AND(N26="",NOT(ISBLANK(N25))),"&gt;"&amp;N25,IF(AND(N26="", N27=""), "",  "&gt;"&amp;N25&amp;"and &lt;="&amp;N26))</f>
        <v/>
      </c>
      <c r="N26" s="38"/>
      <c r="O26" s="29" t="str">
        <f>IF(AND(P26="",NOT(ISBLANK(P25))),"&gt;"&amp;P25,IF(AND(P26="", P27=""), "",  "&gt;"&amp;P25&amp;"and &lt;="&amp;P26))</f>
        <v/>
      </c>
      <c r="P26" s="38"/>
      <c r="Q26" s="29" t="str">
        <f>IF(AND(R26="",NOT(ISBLANK(R25))),"&gt;"&amp;R25,IF(AND(R26="", R27=""), "",  "&gt;"&amp;R25&amp;"and &lt;="&amp;R26))</f>
        <v/>
      </c>
      <c r="R26" s="39"/>
      <c r="S26" s="105"/>
      <c r="T26" s="105"/>
      <c r="U26" s="105"/>
      <c r="V26" s="105"/>
      <c r="W26" s="112"/>
    </row>
    <row r="27" spans="1:25" ht="16.5" thickBot="1" x14ac:dyDescent="0.3">
      <c r="A27" s="55"/>
      <c r="B27" s="31"/>
      <c r="C27" s="31"/>
      <c r="D27" s="31"/>
      <c r="E27" s="31"/>
      <c r="F27" s="32"/>
      <c r="G27" s="234"/>
      <c r="H27" s="117" t="s">
        <v>32</v>
      </c>
      <c r="I27" s="29" t="str">
        <f>IF(J27="", "", IF(AND(J27="", J28=""), "",  "&gt;"&amp;J26&amp;"and &lt;="&amp;J27))</f>
        <v/>
      </c>
      <c r="J27" s="38"/>
      <c r="K27" s="29" t="str">
        <f>IF(L27="", "", IF(AND(L27="", L28=""), "",  "&gt;"&amp;L26&amp;"and &lt;="&amp;L27))</f>
        <v/>
      </c>
      <c r="L27" s="38"/>
      <c r="M27" s="29" t="str">
        <f>IF(N27="", "", IF(AND(N27="", N28=""), "",  "&gt;"&amp;N26&amp;"and &lt;="&amp;N27))</f>
        <v/>
      </c>
      <c r="N27" s="38"/>
      <c r="O27" s="29" t="str">
        <f>IF(P27="", "", IF(AND(P27="", P28=""), "",  "&gt;"&amp;P26&amp;"and &lt;="&amp;P27))</f>
        <v/>
      </c>
      <c r="P27" s="38"/>
      <c r="Q27" s="29" t="str">
        <f>IF(R27="", "", IF(AND(R27="", R28=""), "",  "&gt;"&amp;R26&amp;"and &lt;="&amp;R27))</f>
        <v/>
      </c>
      <c r="R27" s="39"/>
      <c r="S27" s="105"/>
      <c r="T27" s="105"/>
      <c r="U27" s="105"/>
      <c r="V27" s="105"/>
      <c r="W27" s="112"/>
    </row>
    <row r="28" spans="1:25" ht="16.5" thickBot="1" x14ac:dyDescent="0.3">
      <c r="A28" s="55"/>
      <c r="B28" s="31"/>
      <c r="C28" s="31"/>
      <c r="D28" s="31"/>
      <c r="E28" s="31"/>
      <c r="F28" s="32"/>
      <c r="G28" s="234"/>
      <c r="H28" s="117" t="s">
        <v>33</v>
      </c>
      <c r="I28" s="29" t="str">
        <f t="shared" ref="I28:K29" si="1">IF(J28="", "", IF(AND(J28="", J29=""), "",  "&gt;"&amp;J27&amp;"and &lt;="&amp;J28))</f>
        <v/>
      </c>
      <c r="J28" s="38"/>
      <c r="K28" s="29" t="str">
        <f t="shared" si="1"/>
        <v/>
      </c>
      <c r="L28" s="38"/>
      <c r="M28" s="29" t="str">
        <f t="shared" ref="M28" si="2">IF(N28="", "", IF(AND(N28="", N29=""), "",  "&gt;"&amp;N27&amp;"and &lt;="&amp;N28))</f>
        <v/>
      </c>
      <c r="N28" s="38"/>
      <c r="O28" s="29" t="str">
        <f t="shared" ref="O28" si="3">IF(P28="", "", IF(AND(P28="", P29=""), "",  "&gt;"&amp;P27&amp;"and &lt;="&amp;P28))</f>
        <v/>
      </c>
      <c r="P28" s="38"/>
      <c r="Q28" s="29" t="str">
        <f t="shared" ref="Q28" si="4">IF(R28="", "", IF(AND(R28="", R29=""), "",  "&gt;"&amp;R27&amp;"and &lt;="&amp;R28))</f>
        <v/>
      </c>
      <c r="R28" s="39"/>
      <c r="S28" s="105"/>
      <c r="T28" s="105"/>
      <c r="U28" s="105"/>
      <c r="V28" s="105"/>
      <c r="W28" s="112"/>
    </row>
    <row r="29" spans="1:25" ht="16.5" thickBot="1" x14ac:dyDescent="0.3">
      <c r="A29" s="55"/>
      <c r="B29" s="31"/>
      <c r="C29" s="31"/>
      <c r="D29" s="31"/>
      <c r="E29" s="31"/>
      <c r="F29" s="32"/>
      <c r="G29" s="235"/>
      <c r="H29" s="117" t="s">
        <v>40</v>
      </c>
      <c r="I29" s="29" t="str">
        <f t="shared" si="1"/>
        <v/>
      </c>
      <c r="J29" s="38"/>
      <c r="K29" s="29" t="str">
        <f t="shared" si="1"/>
        <v/>
      </c>
      <c r="L29" s="38"/>
      <c r="M29" s="29" t="str">
        <f t="shared" ref="M29" si="5">IF(N29="", "", IF(AND(N29="", N30=""), "",  "&gt;"&amp;N28&amp;"and &lt;="&amp;N29))</f>
        <v/>
      </c>
      <c r="N29" s="38"/>
      <c r="O29" s="29" t="str">
        <f t="shared" ref="O29" si="6">IF(P29="", "", IF(AND(P29="", P30=""), "",  "&gt;"&amp;P28&amp;"and &lt;="&amp;P29))</f>
        <v/>
      </c>
      <c r="P29" s="38"/>
      <c r="Q29" s="29" t="str">
        <f t="shared" ref="Q29" si="7">IF(R29="", "", IF(AND(R29="", R30=""), "",  "&gt;"&amp;R28&amp;"and &lt;="&amp;R29))</f>
        <v/>
      </c>
      <c r="R29" s="39"/>
      <c r="S29" s="105"/>
      <c r="T29" s="105"/>
      <c r="U29" s="105"/>
      <c r="V29" s="105"/>
      <c r="W29" s="112"/>
    </row>
    <row r="30" spans="1:25" ht="15.75" x14ac:dyDescent="0.25">
      <c r="A30" s="55"/>
      <c r="B30" s="31"/>
      <c r="C30" s="31"/>
      <c r="D30" s="31"/>
      <c r="E30" s="31"/>
      <c r="F30" s="32"/>
      <c r="G30" s="13"/>
      <c r="H30" s="13"/>
      <c r="I30" s="13"/>
      <c r="J30" s="13"/>
      <c r="K30" s="13"/>
      <c r="L30" s="13"/>
      <c r="M30" s="13"/>
      <c r="N30" s="13"/>
      <c r="O30" s="13"/>
      <c r="P30" s="13"/>
      <c r="Q30" s="14"/>
      <c r="R30" s="14"/>
      <c r="S30" s="118"/>
      <c r="T30" s="118"/>
      <c r="U30" s="118"/>
      <c r="V30" s="118"/>
      <c r="W30" s="112"/>
    </row>
    <row r="31" spans="1:25" ht="15.75" x14ac:dyDescent="0.25">
      <c r="A31" s="55"/>
      <c r="B31" s="31"/>
      <c r="C31" s="31"/>
      <c r="D31" s="31"/>
      <c r="E31" s="31"/>
      <c r="F31" s="32"/>
      <c r="G31" s="13"/>
      <c r="H31" s="13"/>
      <c r="I31" s="13"/>
      <c r="J31" s="13"/>
      <c r="K31" s="13"/>
      <c r="L31" s="13"/>
      <c r="M31" s="13"/>
      <c r="N31" s="13"/>
      <c r="O31" s="13"/>
      <c r="P31" s="13"/>
      <c r="Q31" s="14"/>
      <c r="R31" s="14"/>
      <c r="S31" s="118"/>
      <c r="T31" s="118"/>
      <c r="U31" s="118"/>
      <c r="V31" s="118"/>
      <c r="W31" s="112"/>
    </row>
    <row r="32" spans="1:25" ht="15.75" x14ac:dyDescent="0.25">
      <c r="A32" s="55"/>
      <c r="B32" s="31"/>
      <c r="C32" s="31"/>
      <c r="D32" s="31"/>
      <c r="E32" s="31"/>
      <c r="F32" s="32"/>
      <c r="G32" s="13"/>
      <c r="H32" s="13"/>
      <c r="I32" s="13"/>
      <c r="J32" s="13"/>
      <c r="K32" s="13"/>
      <c r="L32" s="13"/>
      <c r="M32" s="13"/>
      <c r="N32" s="13"/>
      <c r="O32" s="13"/>
      <c r="P32" s="13"/>
      <c r="Q32" s="14"/>
      <c r="R32" s="14"/>
      <c r="S32" s="118"/>
      <c r="T32" s="118"/>
      <c r="U32" s="118"/>
      <c r="V32" s="118"/>
      <c r="W32" s="112"/>
    </row>
    <row r="33" spans="1:23" ht="15.75" x14ac:dyDescent="0.25">
      <c r="A33" s="55"/>
      <c r="B33" s="31"/>
      <c r="C33" s="31"/>
      <c r="D33" s="31"/>
      <c r="E33" s="31"/>
      <c r="F33" s="32"/>
      <c r="G33" s="13"/>
      <c r="H33" s="13"/>
      <c r="I33" s="13"/>
      <c r="J33" s="13"/>
      <c r="K33" s="13"/>
      <c r="L33" s="13"/>
      <c r="M33" s="13"/>
      <c r="N33" s="13"/>
      <c r="O33" s="13"/>
      <c r="P33" s="13"/>
      <c r="Q33" s="14"/>
      <c r="R33" s="14"/>
      <c r="S33" s="118"/>
      <c r="T33" s="118"/>
      <c r="U33" s="118"/>
      <c r="V33" s="118"/>
      <c r="W33" s="112"/>
    </row>
    <row r="34" spans="1:23" ht="15.75" x14ac:dyDescent="0.25">
      <c r="A34" s="55"/>
      <c r="B34" s="31"/>
      <c r="C34" s="31"/>
      <c r="D34" s="31"/>
      <c r="E34" s="31"/>
      <c r="F34" s="32"/>
      <c r="G34" s="13"/>
      <c r="H34" s="13"/>
      <c r="I34" s="13"/>
      <c r="J34" s="13"/>
      <c r="K34" s="13"/>
      <c r="L34" s="13"/>
      <c r="M34" s="13"/>
      <c r="N34" s="13"/>
      <c r="O34" s="13"/>
      <c r="P34" s="13"/>
      <c r="Q34" s="14"/>
      <c r="R34" s="14"/>
      <c r="S34" s="118"/>
      <c r="T34" s="118"/>
      <c r="U34" s="118"/>
      <c r="V34" s="118"/>
      <c r="W34" s="112"/>
    </row>
    <row r="35" spans="1:23" ht="15.75" x14ac:dyDescent="0.25">
      <c r="A35" s="55"/>
      <c r="B35" s="31"/>
      <c r="C35" s="31"/>
      <c r="D35" s="31"/>
      <c r="E35" s="31"/>
      <c r="F35" s="32"/>
      <c r="G35" s="13"/>
      <c r="H35" s="13"/>
      <c r="I35" s="13"/>
      <c r="J35" s="13"/>
      <c r="K35" s="13"/>
      <c r="L35" s="13"/>
      <c r="M35" s="13"/>
      <c r="N35" s="13"/>
      <c r="O35" s="13"/>
      <c r="P35" s="13"/>
      <c r="Q35" s="14"/>
      <c r="R35" s="14"/>
      <c r="S35" s="118"/>
      <c r="T35" s="118"/>
      <c r="U35" s="118"/>
      <c r="V35" s="118"/>
      <c r="W35" s="112"/>
    </row>
    <row r="36" spans="1:23" ht="15.75" x14ac:dyDescent="0.25">
      <c r="A36" s="55"/>
      <c r="B36" s="31"/>
      <c r="C36" s="31"/>
      <c r="D36" s="31"/>
      <c r="E36" s="31"/>
      <c r="F36" s="32"/>
      <c r="G36" s="13"/>
      <c r="H36" s="13"/>
      <c r="I36" s="13"/>
      <c r="J36" s="13"/>
      <c r="K36" s="13"/>
      <c r="L36" s="13"/>
      <c r="M36" s="13"/>
      <c r="N36" s="13"/>
      <c r="O36" s="13"/>
      <c r="P36" s="13"/>
      <c r="Q36" s="14"/>
      <c r="R36" s="14"/>
      <c r="S36" s="118"/>
      <c r="T36" s="118"/>
      <c r="U36" s="118"/>
      <c r="V36" s="118"/>
      <c r="W36" s="112"/>
    </row>
    <row r="37" spans="1:23" ht="15.75" x14ac:dyDescent="0.25">
      <c r="A37" s="55"/>
      <c r="B37" s="31"/>
      <c r="C37" s="31"/>
      <c r="D37" s="31"/>
      <c r="E37" s="31"/>
      <c r="F37" s="32"/>
      <c r="G37" s="13"/>
      <c r="H37" s="13"/>
      <c r="I37" s="13"/>
      <c r="J37" s="13"/>
      <c r="K37" s="13"/>
      <c r="L37" s="13"/>
      <c r="M37" s="13"/>
      <c r="N37" s="13"/>
      <c r="O37" s="13"/>
      <c r="P37" s="13"/>
      <c r="Q37" s="14"/>
      <c r="R37" s="14"/>
      <c r="S37" s="118"/>
      <c r="T37" s="118"/>
      <c r="U37" s="118"/>
      <c r="V37" s="118"/>
      <c r="W37" s="112"/>
    </row>
    <row r="38" spans="1:23" ht="15.75" x14ac:dyDescent="0.25">
      <c r="A38" s="55"/>
      <c r="B38" s="31"/>
      <c r="C38" s="31"/>
      <c r="D38" s="31"/>
      <c r="E38" s="31"/>
      <c r="F38" s="32"/>
      <c r="G38" s="13"/>
      <c r="H38" s="13"/>
      <c r="I38" s="13"/>
      <c r="J38" s="13"/>
      <c r="K38" s="13"/>
      <c r="L38" s="13"/>
      <c r="M38" s="13"/>
      <c r="N38" s="13"/>
      <c r="O38" s="13"/>
      <c r="P38" s="13"/>
      <c r="Q38" s="14"/>
      <c r="R38" s="14"/>
      <c r="S38" s="118"/>
      <c r="T38" s="118"/>
      <c r="U38" s="118"/>
      <c r="V38" s="118"/>
      <c r="W38" s="112"/>
    </row>
    <row r="39" spans="1:23" ht="15.75" x14ac:dyDescent="0.25">
      <c r="A39" s="55"/>
      <c r="B39" s="31"/>
      <c r="C39" s="31"/>
      <c r="D39" s="31"/>
      <c r="E39" s="31"/>
      <c r="F39" s="32"/>
      <c r="G39" s="13"/>
      <c r="H39" s="13"/>
      <c r="I39" s="13"/>
      <c r="J39" s="13"/>
      <c r="K39" s="13"/>
      <c r="L39" s="13"/>
      <c r="M39" s="13"/>
      <c r="N39" s="13"/>
      <c r="O39" s="13"/>
      <c r="P39" s="13"/>
      <c r="Q39" s="14"/>
      <c r="R39" s="14"/>
      <c r="S39" s="118"/>
      <c r="T39" s="118"/>
      <c r="U39" s="118"/>
      <c r="V39" s="118"/>
    </row>
    <row r="40" spans="1:23" ht="15.75" x14ac:dyDescent="0.25">
      <c r="A40" s="55"/>
      <c r="B40" s="31"/>
      <c r="C40" s="31"/>
      <c r="D40" s="31"/>
      <c r="E40" s="31"/>
      <c r="F40" s="32"/>
      <c r="G40" s="13"/>
      <c r="H40" s="13"/>
      <c r="I40" s="13"/>
      <c r="J40" s="13"/>
      <c r="K40" s="13"/>
      <c r="L40" s="13"/>
      <c r="M40" s="13"/>
      <c r="N40" s="13"/>
      <c r="O40" s="13"/>
      <c r="P40" s="13"/>
      <c r="Q40" s="14"/>
      <c r="R40" s="14"/>
      <c r="S40" s="118"/>
      <c r="T40" s="118"/>
      <c r="U40" s="118"/>
      <c r="V40" s="118"/>
    </row>
    <row r="41" spans="1:23" ht="15.75" x14ac:dyDescent="0.25">
      <c r="A41" s="55"/>
      <c r="B41" s="31"/>
      <c r="C41" s="31"/>
      <c r="D41" s="31"/>
      <c r="E41" s="31"/>
      <c r="F41" s="32"/>
      <c r="G41" s="13"/>
      <c r="H41" s="13"/>
      <c r="I41" s="13"/>
      <c r="J41" s="13"/>
      <c r="K41" s="13"/>
      <c r="L41" s="13"/>
      <c r="M41" s="13"/>
      <c r="N41" s="13"/>
      <c r="O41" s="13"/>
      <c r="P41" s="13"/>
      <c r="Q41" s="14"/>
      <c r="R41" s="14"/>
      <c r="S41" s="118"/>
      <c r="T41" s="118"/>
      <c r="U41" s="118"/>
      <c r="V41" s="118"/>
    </row>
    <row r="42" spans="1:23" ht="15.75" x14ac:dyDescent="0.25">
      <c r="A42" s="55"/>
      <c r="B42" s="31"/>
      <c r="C42" s="31"/>
      <c r="D42" s="31"/>
      <c r="E42" s="31"/>
      <c r="F42" s="32"/>
      <c r="G42" s="13"/>
      <c r="H42" s="13"/>
      <c r="I42" s="13"/>
      <c r="J42" s="13"/>
      <c r="K42" s="13"/>
      <c r="L42" s="13"/>
      <c r="M42" s="13"/>
      <c r="N42" s="13"/>
      <c r="O42" s="13"/>
      <c r="P42" s="13"/>
      <c r="Q42" s="14"/>
      <c r="R42" s="14"/>
      <c r="S42" s="118"/>
      <c r="T42" s="118"/>
      <c r="U42" s="118"/>
      <c r="V42" s="118"/>
    </row>
    <row r="43" spans="1:23" ht="15.75" x14ac:dyDescent="0.25">
      <c r="A43" s="55"/>
      <c r="B43" s="31"/>
      <c r="C43" s="31"/>
      <c r="D43" s="31"/>
      <c r="E43" s="31"/>
      <c r="F43" s="32"/>
      <c r="G43" s="13"/>
      <c r="H43" s="13"/>
      <c r="I43" s="13"/>
      <c r="J43" s="13"/>
      <c r="K43" s="13"/>
      <c r="L43" s="13"/>
      <c r="M43" s="13"/>
      <c r="N43" s="13"/>
      <c r="O43" s="13"/>
      <c r="P43" s="13"/>
      <c r="Q43" s="14"/>
      <c r="R43" s="14"/>
      <c r="S43" s="118"/>
      <c r="T43" s="118"/>
      <c r="U43" s="118"/>
      <c r="V43" s="118"/>
    </row>
    <row r="44" spans="1:23" ht="15.75" x14ac:dyDescent="0.25">
      <c r="A44" s="55"/>
      <c r="B44" s="31"/>
      <c r="C44" s="31"/>
      <c r="D44" s="31"/>
      <c r="E44" s="31"/>
      <c r="F44" s="32"/>
      <c r="G44" s="13"/>
      <c r="H44" s="13"/>
      <c r="I44" s="13"/>
      <c r="J44" s="13"/>
      <c r="K44" s="13"/>
      <c r="L44" s="13"/>
      <c r="M44" s="13"/>
      <c r="N44" s="13"/>
      <c r="O44" s="13"/>
      <c r="P44" s="13"/>
      <c r="Q44" s="14"/>
      <c r="R44" s="14"/>
      <c r="S44" s="118"/>
      <c r="T44" s="118"/>
      <c r="U44" s="118"/>
      <c r="V44" s="118"/>
    </row>
    <row r="45" spans="1:23" ht="15.75" x14ac:dyDescent="0.25">
      <c r="A45" s="55"/>
      <c r="B45" s="31"/>
      <c r="C45" s="31"/>
      <c r="D45" s="31"/>
      <c r="E45" s="31"/>
      <c r="F45" s="32"/>
      <c r="G45" s="13"/>
      <c r="H45" s="13"/>
      <c r="I45" s="13"/>
      <c r="J45" s="13"/>
      <c r="K45" s="13"/>
      <c r="L45" s="13"/>
      <c r="M45" s="13"/>
      <c r="N45" s="13"/>
      <c r="O45" s="13"/>
      <c r="P45" s="13"/>
      <c r="Q45" s="14"/>
      <c r="R45" s="14"/>
      <c r="S45" s="118"/>
      <c r="T45" s="118"/>
      <c r="U45" s="118"/>
      <c r="V45" s="118"/>
    </row>
    <row r="46" spans="1:23" ht="15.75" x14ac:dyDescent="0.25">
      <c r="A46" s="55"/>
      <c r="B46" s="31"/>
      <c r="C46" s="31"/>
      <c r="D46" s="31"/>
      <c r="E46" s="31"/>
      <c r="F46" s="32"/>
      <c r="G46" s="13"/>
      <c r="H46" s="13"/>
      <c r="I46" s="13"/>
      <c r="J46" s="13"/>
      <c r="K46" s="13"/>
      <c r="L46" s="13"/>
      <c r="M46" s="13"/>
      <c r="N46" s="13"/>
      <c r="O46" s="13"/>
      <c r="P46" s="13"/>
      <c r="Q46" s="14"/>
      <c r="R46" s="14"/>
      <c r="S46" s="118"/>
      <c r="T46" s="118"/>
      <c r="U46" s="118"/>
      <c r="V46" s="118"/>
    </row>
    <row r="47" spans="1:23" ht="15.75" x14ac:dyDescent="0.25">
      <c r="A47" s="55"/>
      <c r="B47" s="31"/>
      <c r="C47" s="31"/>
      <c r="D47" s="31"/>
      <c r="E47" s="31"/>
      <c r="F47" s="32"/>
      <c r="G47" s="13"/>
      <c r="H47" s="13"/>
      <c r="I47" s="13"/>
      <c r="J47" s="13"/>
      <c r="K47" s="13"/>
      <c r="L47" s="13"/>
      <c r="M47" s="13"/>
      <c r="N47" s="13"/>
      <c r="O47" s="13"/>
      <c r="P47" s="13"/>
      <c r="Q47" s="14"/>
      <c r="R47" s="14"/>
      <c r="S47" s="118"/>
      <c r="T47" s="118"/>
      <c r="U47" s="118"/>
      <c r="V47" s="118"/>
    </row>
    <row r="48" spans="1:23" ht="15.75" x14ac:dyDescent="0.25">
      <c r="A48" s="55"/>
      <c r="B48" s="31"/>
      <c r="C48" s="31"/>
      <c r="D48" s="31"/>
      <c r="E48" s="31"/>
      <c r="F48" s="32"/>
      <c r="G48" s="13"/>
      <c r="H48" s="13"/>
      <c r="I48" s="13"/>
      <c r="J48" s="13"/>
      <c r="K48" s="13"/>
      <c r="L48" s="13"/>
      <c r="M48" s="13"/>
      <c r="N48" s="13"/>
      <c r="O48" s="13"/>
      <c r="P48" s="13"/>
      <c r="Q48" s="14"/>
      <c r="R48" s="14"/>
      <c r="S48" s="118"/>
      <c r="T48" s="118"/>
      <c r="U48" s="118"/>
      <c r="V48" s="118"/>
    </row>
    <row r="49" spans="1:22" ht="15.75" x14ac:dyDescent="0.25">
      <c r="A49" s="55"/>
      <c r="B49" s="31"/>
      <c r="C49" s="31"/>
      <c r="D49" s="31"/>
      <c r="E49" s="31"/>
      <c r="F49" s="32"/>
      <c r="G49" s="13"/>
      <c r="H49" s="13"/>
      <c r="I49" s="13"/>
      <c r="J49" s="13"/>
      <c r="K49" s="13"/>
      <c r="L49" s="13"/>
      <c r="M49" s="13"/>
      <c r="N49" s="13"/>
      <c r="O49" s="13"/>
      <c r="P49" s="13"/>
      <c r="Q49" s="14"/>
      <c r="R49" s="14"/>
      <c r="S49" s="118"/>
      <c r="T49" s="118"/>
      <c r="U49" s="118"/>
      <c r="V49" s="118"/>
    </row>
    <row r="50" spans="1:22" ht="15.75" x14ac:dyDescent="0.25">
      <c r="A50" s="55"/>
      <c r="B50" s="31"/>
      <c r="C50" s="31"/>
      <c r="D50" s="31"/>
      <c r="E50" s="31"/>
      <c r="F50" s="32"/>
      <c r="G50" s="13"/>
      <c r="H50" s="13"/>
      <c r="I50" s="13"/>
      <c r="J50" s="13"/>
      <c r="K50" s="13"/>
      <c r="L50" s="13"/>
      <c r="M50" s="13"/>
      <c r="N50" s="13"/>
      <c r="O50" s="13"/>
      <c r="P50" s="13"/>
      <c r="Q50" s="14"/>
      <c r="R50" s="14"/>
      <c r="S50" s="118"/>
      <c r="T50" s="118"/>
      <c r="U50" s="118"/>
      <c r="V50" s="118"/>
    </row>
    <row r="51" spans="1:22" ht="15.75" x14ac:dyDescent="0.25">
      <c r="A51" s="55"/>
      <c r="B51" s="31"/>
      <c r="C51" s="31"/>
      <c r="D51" s="31"/>
      <c r="E51" s="31"/>
      <c r="F51" s="32"/>
      <c r="G51" s="13"/>
      <c r="H51" s="13"/>
      <c r="I51" s="13"/>
      <c r="J51" s="13"/>
      <c r="K51" s="13"/>
      <c r="L51" s="13"/>
      <c r="M51" s="13"/>
      <c r="N51" s="13"/>
      <c r="O51" s="13"/>
      <c r="P51" s="13"/>
      <c r="Q51" s="14"/>
      <c r="R51" s="14"/>
      <c r="S51" s="118"/>
      <c r="T51" s="118"/>
      <c r="U51" s="118"/>
      <c r="V51" s="118"/>
    </row>
    <row r="52" spans="1:22" ht="15.75" x14ac:dyDescent="0.25">
      <c r="A52" s="55"/>
      <c r="B52" s="31"/>
      <c r="C52" s="31"/>
      <c r="D52" s="31"/>
      <c r="E52" s="31"/>
      <c r="F52" s="32"/>
      <c r="G52" s="13"/>
      <c r="H52" s="13"/>
      <c r="I52" s="13"/>
      <c r="J52" s="13"/>
      <c r="K52" s="13"/>
      <c r="L52" s="13"/>
      <c r="M52" s="13"/>
      <c r="N52" s="13"/>
      <c r="O52" s="13"/>
      <c r="P52" s="13"/>
      <c r="Q52" s="14"/>
      <c r="R52" s="14"/>
      <c r="S52" s="118"/>
      <c r="T52" s="118"/>
      <c r="U52" s="118"/>
      <c r="V52" s="118"/>
    </row>
    <row r="53" spans="1:22" ht="15.75" x14ac:dyDescent="0.25">
      <c r="A53" s="55"/>
      <c r="B53" s="31"/>
      <c r="C53" s="31"/>
      <c r="D53" s="31"/>
      <c r="E53" s="31"/>
      <c r="F53" s="32"/>
      <c r="G53" s="13"/>
      <c r="H53" s="13"/>
      <c r="I53" s="13"/>
      <c r="J53" s="13"/>
      <c r="K53" s="13"/>
      <c r="L53" s="13"/>
      <c r="M53" s="13"/>
      <c r="N53" s="13"/>
      <c r="O53" s="13"/>
      <c r="P53" s="13"/>
      <c r="Q53" s="14"/>
      <c r="R53" s="14"/>
      <c r="S53" s="118"/>
      <c r="T53" s="118"/>
      <c r="U53" s="118"/>
      <c r="V53" s="118"/>
    </row>
    <row r="54" spans="1:22" ht="15.75" x14ac:dyDescent="0.25">
      <c r="A54" s="56"/>
      <c r="B54" s="33"/>
      <c r="C54" s="33"/>
      <c r="D54" s="34"/>
      <c r="E54" s="31"/>
      <c r="F54" s="35"/>
      <c r="G54" s="13"/>
      <c r="H54" s="13"/>
      <c r="I54" s="13"/>
      <c r="J54" s="13"/>
      <c r="K54" s="13"/>
      <c r="L54" s="13"/>
      <c r="M54" s="13"/>
      <c r="N54" s="13"/>
      <c r="O54" s="13"/>
      <c r="P54" s="13"/>
      <c r="Q54" s="14"/>
      <c r="R54" s="14"/>
      <c r="S54" s="118"/>
      <c r="T54" s="118"/>
      <c r="U54" s="118"/>
      <c r="V54" s="118"/>
    </row>
    <row r="55" spans="1:22" ht="15.75" x14ac:dyDescent="0.25">
      <c r="A55" s="56"/>
      <c r="B55" s="33"/>
      <c r="C55" s="33"/>
      <c r="D55" s="34"/>
      <c r="E55" s="31"/>
      <c r="F55" s="35"/>
      <c r="G55" s="13"/>
      <c r="H55" s="13"/>
      <c r="I55" s="13"/>
      <c r="J55" s="13"/>
      <c r="K55" s="13"/>
      <c r="L55" s="13"/>
      <c r="M55" s="13"/>
      <c r="N55" s="13"/>
      <c r="O55" s="13"/>
      <c r="P55" s="13"/>
      <c r="Q55" s="14"/>
      <c r="R55" s="14"/>
      <c r="S55" s="118"/>
      <c r="T55" s="118"/>
      <c r="U55" s="118"/>
      <c r="V55" s="118"/>
    </row>
    <row r="56" spans="1:22" ht="15.75" x14ac:dyDescent="0.25">
      <c r="A56" s="56"/>
      <c r="B56" s="33"/>
      <c r="C56" s="33"/>
      <c r="D56" s="34"/>
      <c r="E56" s="34"/>
      <c r="F56" s="35"/>
      <c r="G56" s="13"/>
      <c r="H56" s="13"/>
      <c r="I56" s="13"/>
      <c r="J56" s="13"/>
      <c r="K56" s="13"/>
      <c r="L56" s="13"/>
      <c r="M56" s="13"/>
      <c r="N56" s="13"/>
      <c r="O56" s="13"/>
      <c r="P56" s="13"/>
      <c r="Q56" s="14"/>
      <c r="R56" s="14"/>
      <c r="S56" s="118"/>
      <c r="T56" s="118"/>
      <c r="U56" s="118"/>
      <c r="V56" s="118"/>
    </row>
    <row r="57" spans="1:22" ht="15.75" x14ac:dyDescent="0.25">
      <c r="A57" s="56"/>
      <c r="B57" s="33"/>
      <c r="C57" s="33"/>
      <c r="D57" s="34"/>
      <c r="E57" s="34"/>
      <c r="F57" s="35"/>
      <c r="G57" s="13"/>
      <c r="H57" s="13"/>
      <c r="I57" s="13"/>
      <c r="J57" s="13"/>
      <c r="K57" s="13"/>
      <c r="L57" s="13"/>
      <c r="M57" s="13"/>
      <c r="N57" s="13"/>
      <c r="O57" s="13"/>
      <c r="P57" s="13"/>
      <c r="Q57" s="14"/>
      <c r="R57" s="14"/>
      <c r="S57" s="118"/>
      <c r="T57" s="118"/>
      <c r="U57" s="118"/>
      <c r="V57" s="118"/>
    </row>
    <row r="58" spans="1:22" ht="15.75" x14ac:dyDescent="0.25">
      <c r="A58" s="56"/>
      <c r="B58" s="33"/>
      <c r="C58" s="33"/>
      <c r="D58" s="34"/>
      <c r="E58" s="34"/>
      <c r="F58" s="35"/>
      <c r="G58" s="13"/>
      <c r="H58" s="13"/>
      <c r="I58" s="13"/>
      <c r="J58" s="13"/>
      <c r="K58" s="13"/>
      <c r="L58" s="13"/>
      <c r="M58" s="13"/>
      <c r="N58" s="13"/>
      <c r="O58" s="13"/>
      <c r="P58" s="13"/>
      <c r="Q58" s="14"/>
      <c r="R58" s="14"/>
      <c r="S58" s="118"/>
      <c r="T58" s="118"/>
      <c r="U58" s="118"/>
      <c r="V58" s="118"/>
    </row>
    <row r="59" spans="1:22" ht="15.75" x14ac:dyDescent="0.25">
      <c r="A59" s="56"/>
      <c r="B59" s="33"/>
      <c r="C59" s="33"/>
      <c r="D59" s="34"/>
      <c r="E59" s="34"/>
      <c r="F59" s="35"/>
      <c r="G59" s="13"/>
      <c r="H59" s="13"/>
      <c r="I59" s="13"/>
      <c r="J59" s="13"/>
      <c r="K59" s="13"/>
      <c r="L59" s="13"/>
      <c r="M59" s="13"/>
      <c r="N59" s="13"/>
      <c r="O59" s="13"/>
      <c r="P59" s="13"/>
      <c r="Q59" s="14"/>
      <c r="R59" s="14"/>
      <c r="S59" s="118"/>
      <c r="T59" s="118"/>
      <c r="U59" s="118"/>
      <c r="V59" s="118"/>
    </row>
    <row r="60" spans="1:22" ht="15.75" x14ac:dyDescent="0.25">
      <c r="A60" s="56"/>
      <c r="B60" s="33"/>
      <c r="C60" s="33"/>
      <c r="D60" s="34"/>
      <c r="E60" s="34"/>
      <c r="F60" s="35"/>
      <c r="G60" s="13"/>
      <c r="H60" s="13"/>
      <c r="I60" s="13"/>
      <c r="J60" s="13"/>
      <c r="K60" s="13"/>
      <c r="L60" s="13"/>
      <c r="M60" s="13"/>
      <c r="N60" s="13"/>
      <c r="O60" s="13"/>
      <c r="P60" s="13"/>
      <c r="Q60" s="14"/>
      <c r="R60" s="14"/>
      <c r="S60" s="118"/>
      <c r="T60" s="118"/>
      <c r="U60" s="118"/>
      <c r="V60" s="118"/>
    </row>
    <row r="61" spans="1:22" ht="15.75" x14ac:dyDescent="0.25">
      <c r="A61" s="56"/>
      <c r="B61" s="33"/>
      <c r="C61" s="33"/>
      <c r="D61" s="34"/>
      <c r="E61" s="34"/>
      <c r="F61" s="35"/>
      <c r="G61" s="13"/>
      <c r="H61" s="13"/>
      <c r="I61" s="13"/>
      <c r="J61" s="13"/>
      <c r="K61" s="13"/>
      <c r="L61" s="13"/>
      <c r="M61" s="13"/>
      <c r="N61" s="13"/>
      <c r="O61" s="13"/>
      <c r="P61" s="13"/>
      <c r="Q61" s="14"/>
      <c r="R61" s="14"/>
      <c r="S61" s="118"/>
      <c r="T61" s="118"/>
      <c r="U61" s="118"/>
      <c r="V61" s="118"/>
    </row>
    <row r="62" spans="1:22" ht="15.75" x14ac:dyDescent="0.25">
      <c r="A62" s="56"/>
      <c r="B62" s="33"/>
      <c r="C62" s="33"/>
      <c r="D62" s="34"/>
      <c r="E62" s="34"/>
      <c r="F62" s="35"/>
      <c r="G62" s="13"/>
      <c r="H62" s="13"/>
      <c r="I62" s="13"/>
      <c r="J62" s="13"/>
      <c r="K62" s="13"/>
      <c r="L62" s="13"/>
      <c r="M62" s="13"/>
      <c r="N62" s="13"/>
      <c r="O62" s="13"/>
      <c r="P62" s="13"/>
      <c r="Q62" s="14"/>
      <c r="R62" s="14"/>
      <c r="S62" s="118"/>
      <c r="T62" s="118"/>
      <c r="U62" s="118"/>
      <c r="V62" s="118"/>
    </row>
    <row r="63" spans="1:22" ht="15.75" x14ac:dyDescent="0.25">
      <c r="A63" s="56"/>
      <c r="B63" s="33"/>
      <c r="C63" s="33"/>
      <c r="D63" s="34"/>
      <c r="E63" s="34"/>
      <c r="F63" s="35"/>
      <c r="G63" s="13"/>
      <c r="H63" s="13"/>
      <c r="I63" s="13"/>
      <c r="J63" s="13"/>
      <c r="K63" s="13"/>
      <c r="L63" s="13"/>
      <c r="M63" s="13"/>
      <c r="N63" s="13"/>
      <c r="O63" s="13"/>
      <c r="P63" s="13"/>
      <c r="Q63" s="14"/>
      <c r="R63" s="14"/>
      <c r="S63" s="118"/>
      <c r="T63" s="118"/>
      <c r="U63" s="118"/>
      <c r="V63" s="118"/>
    </row>
    <row r="64" spans="1:22" ht="15.75" x14ac:dyDescent="0.25">
      <c r="A64" s="56"/>
      <c r="B64" s="33"/>
      <c r="C64" s="33"/>
      <c r="D64" s="34"/>
      <c r="E64" s="34"/>
      <c r="F64" s="35"/>
      <c r="G64" s="13"/>
      <c r="H64" s="13"/>
      <c r="I64" s="13"/>
      <c r="J64" s="13"/>
      <c r="K64" s="13"/>
      <c r="L64" s="13"/>
      <c r="M64" s="13"/>
      <c r="N64" s="13"/>
      <c r="O64" s="13"/>
      <c r="P64" s="13"/>
      <c r="Q64" s="14"/>
      <c r="R64" s="14"/>
      <c r="S64" s="118"/>
      <c r="T64" s="118"/>
      <c r="U64" s="118"/>
      <c r="V64" s="118"/>
    </row>
    <row r="65" spans="1:22" ht="15.75" x14ac:dyDescent="0.25">
      <c r="A65" s="56"/>
      <c r="B65" s="33"/>
      <c r="C65" s="33"/>
      <c r="D65" s="34"/>
      <c r="E65" s="34"/>
      <c r="F65" s="35"/>
      <c r="G65" s="13"/>
      <c r="H65" s="13"/>
      <c r="I65" s="13"/>
      <c r="J65" s="13"/>
      <c r="K65" s="13"/>
      <c r="L65" s="13"/>
      <c r="M65" s="13"/>
      <c r="N65" s="13"/>
      <c r="O65" s="13"/>
      <c r="P65" s="13"/>
      <c r="Q65" s="14"/>
      <c r="R65" s="14"/>
      <c r="S65" s="118"/>
      <c r="T65" s="118"/>
      <c r="U65" s="118"/>
      <c r="V65" s="118"/>
    </row>
    <row r="66" spans="1:22" ht="15.75" x14ac:dyDescent="0.25">
      <c r="A66" s="56"/>
      <c r="B66" s="33"/>
      <c r="C66" s="33"/>
      <c r="D66" s="34"/>
      <c r="E66" s="34"/>
      <c r="F66" s="35"/>
      <c r="G66" s="13"/>
      <c r="H66" s="13"/>
      <c r="I66" s="13"/>
      <c r="J66" s="13"/>
      <c r="K66" s="13"/>
      <c r="L66" s="13"/>
      <c r="M66" s="13"/>
      <c r="N66" s="13"/>
      <c r="O66" s="13"/>
      <c r="P66" s="13"/>
      <c r="Q66" s="14"/>
      <c r="R66" s="14"/>
      <c r="S66" s="118"/>
      <c r="T66" s="118"/>
      <c r="U66" s="118"/>
      <c r="V66" s="118"/>
    </row>
    <row r="67" spans="1:22" ht="15.75" x14ac:dyDescent="0.25">
      <c r="A67" s="56"/>
      <c r="B67" s="33"/>
      <c r="C67" s="33"/>
      <c r="D67" s="34"/>
      <c r="E67" s="34"/>
      <c r="F67" s="35"/>
      <c r="G67" s="13"/>
      <c r="H67" s="13"/>
      <c r="I67" s="13"/>
      <c r="J67" s="13"/>
      <c r="K67" s="13"/>
      <c r="L67" s="13"/>
      <c r="M67" s="13"/>
      <c r="N67" s="13"/>
      <c r="O67" s="13"/>
      <c r="P67" s="13"/>
      <c r="Q67" s="14"/>
      <c r="R67" s="14"/>
      <c r="S67" s="118"/>
      <c r="T67" s="118"/>
      <c r="U67" s="118"/>
      <c r="V67" s="118"/>
    </row>
    <row r="68" spans="1:22" ht="15.75" x14ac:dyDescent="0.25">
      <c r="A68" s="56"/>
      <c r="B68" s="33"/>
      <c r="C68" s="33"/>
      <c r="D68" s="34"/>
      <c r="E68" s="34"/>
      <c r="F68" s="35"/>
      <c r="G68" s="13"/>
      <c r="H68" s="13"/>
      <c r="I68" s="13"/>
      <c r="J68" s="13"/>
      <c r="K68" s="13"/>
      <c r="L68" s="13"/>
      <c r="M68" s="13"/>
      <c r="N68" s="13"/>
      <c r="O68" s="13"/>
      <c r="P68" s="13"/>
      <c r="Q68" s="14"/>
      <c r="R68" s="14"/>
      <c r="S68" s="118"/>
      <c r="T68" s="118"/>
      <c r="U68" s="118"/>
      <c r="V68" s="118"/>
    </row>
    <row r="69" spans="1:22" ht="15.75" x14ac:dyDescent="0.25">
      <c r="A69" s="56"/>
      <c r="B69" s="33"/>
      <c r="C69" s="33"/>
      <c r="D69" s="34"/>
      <c r="E69" s="34"/>
      <c r="F69" s="35"/>
      <c r="G69" s="13"/>
      <c r="H69" s="13"/>
      <c r="I69" s="13"/>
      <c r="J69" s="13"/>
      <c r="K69" s="13"/>
      <c r="L69" s="13"/>
      <c r="M69" s="13"/>
      <c r="N69" s="13"/>
      <c r="O69" s="13"/>
      <c r="P69" s="13"/>
      <c r="Q69" s="14"/>
      <c r="R69" s="14"/>
      <c r="S69" s="118"/>
      <c r="T69" s="118"/>
      <c r="U69" s="118"/>
      <c r="V69" s="118"/>
    </row>
    <row r="70" spans="1:22" ht="15.75" x14ac:dyDescent="0.25">
      <c r="A70" s="56"/>
      <c r="B70" s="33"/>
      <c r="C70" s="33"/>
      <c r="D70" s="34"/>
      <c r="E70" s="34"/>
      <c r="F70" s="35"/>
      <c r="G70" s="13"/>
      <c r="H70" s="13"/>
      <c r="I70" s="13"/>
      <c r="J70" s="13"/>
      <c r="K70" s="13"/>
      <c r="L70" s="13"/>
      <c r="M70" s="13"/>
      <c r="N70" s="13"/>
      <c r="O70" s="13"/>
      <c r="P70" s="13"/>
      <c r="Q70" s="14"/>
      <c r="R70" s="14"/>
      <c r="S70" s="118"/>
      <c r="T70" s="118"/>
      <c r="U70" s="118"/>
      <c r="V70" s="118"/>
    </row>
    <row r="71" spans="1:22" ht="15.75" x14ac:dyDescent="0.25">
      <c r="A71" s="56"/>
      <c r="B71" s="33"/>
      <c r="C71" s="33"/>
      <c r="D71" s="34"/>
      <c r="E71" s="34"/>
      <c r="F71" s="35"/>
      <c r="G71" s="13"/>
      <c r="H71" s="13"/>
      <c r="I71" s="13"/>
      <c r="J71" s="13"/>
      <c r="K71" s="13"/>
      <c r="L71" s="13"/>
      <c r="M71" s="13"/>
      <c r="N71" s="13"/>
      <c r="O71" s="13"/>
      <c r="P71" s="13"/>
      <c r="Q71" s="14"/>
      <c r="R71" s="14"/>
      <c r="S71" s="118"/>
      <c r="T71" s="118"/>
      <c r="U71" s="118"/>
      <c r="V71" s="118"/>
    </row>
    <row r="72" spans="1:22" ht="15.75" x14ac:dyDescent="0.25">
      <c r="A72" s="56"/>
      <c r="B72" s="33"/>
      <c r="C72" s="33"/>
      <c r="D72" s="34"/>
      <c r="E72" s="34"/>
      <c r="F72" s="35"/>
      <c r="G72" s="13"/>
      <c r="H72" s="13"/>
      <c r="I72" s="13"/>
      <c r="J72" s="13"/>
      <c r="K72" s="13"/>
      <c r="L72" s="13"/>
      <c r="M72" s="13"/>
      <c r="N72" s="13"/>
      <c r="O72" s="13"/>
      <c r="P72" s="13"/>
      <c r="Q72" s="14"/>
      <c r="R72" s="14"/>
      <c r="S72" s="118"/>
      <c r="T72" s="118"/>
      <c r="U72" s="118"/>
      <c r="V72" s="118"/>
    </row>
    <row r="73" spans="1:22" ht="15.75" x14ac:dyDescent="0.25">
      <c r="A73" s="56"/>
      <c r="B73" s="33"/>
      <c r="C73" s="33"/>
      <c r="D73" s="34"/>
      <c r="E73" s="34"/>
      <c r="F73" s="35"/>
      <c r="G73" s="13"/>
      <c r="H73" s="13"/>
      <c r="I73" s="13"/>
      <c r="J73" s="13"/>
      <c r="K73" s="13"/>
      <c r="L73" s="13"/>
      <c r="M73" s="13"/>
      <c r="N73" s="13"/>
      <c r="O73" s="13"/>
      <c r="P73" s="13"/>
      <c r="Q73" s="14"/>
      <c r="R73" s="14"/>
      <c r="S73" s="118"/>
      <c r="T73" s="118"/>
      <c r="U73" s="118"/>
      <c r="V73" s="118"/>
    </row>
    <row r="74" spans="1:22" ht="15.75" x14ac:dyDescent="0.25">
      <c r="A74" s="56"/>
      <c r="B74" s="33"/>
      <c r="C74" s="33"/>
      <c r="D74" s="34"/>
      <c r="E74" s="34"/>
      <c r="F74" s="35"/>
      <c r="G74" s="13"/>
      <c r="H74" s="13"/>
      <c r="I74" s="13"/>
      <c r="J74" s="13"/>
      <c r="K74" s="13"/>
      <c r="L74" s="13"/>
      <c r="M74" s="13"/>
      <c r="N74" s="13"/>
      <c r="O74" s="13"/>
      <c r="P74" s="13"/>
      <c r="Q74" s="14"/>
      <c r="R74" s="14"/>
      <c r="S74" s="118"/>
      <c r="T74" s="118"/>
      <c r="U74" s="118"/>
      <c r="V74" s="118"/>
    </row>
    <row r="75" spans="1:22" ht="15.75" x14ac:dyDescent="0.25">
      <c r="A75" s="56"/>
      <c r="B75" s="33"/>
      <c r="C75" s="33"/>
      <c r="D75" s="34"/>
      <c r="E75" s="34"/>
      <c r="F75" s="35"/>
      <c r="G75" s="13"/>
      <c r="H75" s="13"/>
      <c r="I75" s="13"/>
      <c r="J75" s="13"/>
      <c r="K75" s="13"/>
      <c r="L75" s="13"/>
      <c r="M75" s="13"/>
      <c r="N75" s="13"/>
      <c r="O75" s="13"/>
      <c r="P75" s="13"/>
      <c r="Q75" s="14"/>
      <c r="R75" s="14"/>
      <c r="S75" s="118"/>
      <c r="T75" s="118"/>
      <c r="U75" s="118"/>
      <c r="V75" s="118"/>
    </row>
    <row r="76" spans="1:22" ht="15.75" x14ac:dyDescent="0.25">
      <c r="A76" s="56"/>
      <c r="B76" s="33"/>
      <c r="C76" s="33"/>
      <c r="D76" s="34"/>
      <c r="E76" s="34"/>
      <c r="F76" s="35"/>
      <c r="G76" s="13"/>
      <c r="H76" s="13"/>
      <c r="I76" s="13"/>
      <c r="J76" s="13"/>
      <c r="K76" s="13"/>
      <c r="L76" s="13"/>
      <c r="M76" s="13"/>
      <c r="N76" s="13"/>
      <c r="O76" s="13"/>
      <c r="P76" s="13"/>
      <c r="Q76" s="14"/>
      <c r="R76" s="14"/>
      <c r="S76" s="118"/>
      <c r="T76" s="118"/>
      <c r="U76" s="118"/>
      <c r="V76" s="118"/>
    </row>
    <row r="77" spans="1:22" ht="15.75" x14ac:dyDescent="0.25">
      <c r="A77" s="56"/>
      <c r="B77" s="33"/>
      <c r="C77" s="33"/>
      <c r="D77" s="34"/>
      <c r="E77" s="34"/>
      <c r="F77" s="35"/>
      <c r="G77" s="13"/>
      <c r="H77" s="13"/>
      <c r="I77" s="13"/>
      <c r="J77" s="13"/>
      <c r="K77" s="13"/>
      <c r="L77" s="13"/>
      <c r="M77" s="13"/>
      <c r="N77" s="13"/>
      <c r="O77" s="13"/>
      <c r="P77" s="13"/>
      <c r="Q77" s="14"/>
      <c r="R77" s="14"/>
      <c r="S77" s="118"/>
      <c r="T77" s="118"/>
      <c r="U77" s="118"/>
      <c r="V77" s="118"/>
    </row>
    <row r="78" spans="1:22" ht="15.75" x14ac:dyDescent="0.25">
      <c r="A78" s="56"/>
      <c r="B78" s="33"/>
      <c r="C78" s="33"/>
      <c r="D78" s="34"/>
      <c r="E78" s="34"/>
      <c r="F78" s="35"/>
      <c r="G78" s="13"/>
      <c r="H78" s="13"/>
      <c r="I78" s="13"/>
      <c r="J78" s="13"/>
      <c r="K78" s="13"/>
      <c r="L78" s="13"/>
      <c r="M78" s="13"/>
      <c r="N78" s="13"/>
      <c r="O78" s="13"/>
      <c r="P78" s="13"/>
      <c r="Q78" s="14"/>
      <c r="R78" s="14"/>
      <c r="S78" s="118"/>
      <c r="T78" s="118"/>
      <c r="U78" s="118"/>
      <c r="V78" s="118"/>
    </row>
    <row r="79" spans="1:22" ht="15.75" x14ac:dyDescent="0.25">
      <c r="A79" s="56"/>
      <c r="B79" s="33"/>
      <c r="C79" s="33"/>
      <c r="D79" s="34"/>
      <c r="E79" s="34"/>
      <c r="F79" s="35"/>
      <c r="G79" s="13"/>
      <c r="H79" s="13"/>
      <c r="I79" s="13"/>
      <c r="J79" s="13"/>
      <c r="K79" s="13"/>
      <c r="L79" s="13"/>
      <c r="M79" s="13"/>
      <c r="N79" s="13"/>
      <c r="O79" s="13"/>
      <c r="P79" s="13"/>
      <c r="Q79" s="14"/>
      <c r="R79" s="14"/>
      <c r="S79" s="118"/>
      <c r="T79" s="118"/>
      <c r="U79" s="118"/>
      <c r="V79" s="118"/>
    </row>
    <row r="80" spans="1:22" ht="15.75" x14ac:dyDescent="0.25">
      <c r="A80" s="56"/>
      <c r="B80" s="33"/>
      <c r="C80" s="33"/>
      <c r="D80" s="34"/>
      <c r="E80" s="34"/>
      <c r="F80" s="35"/>
      <c r="G80" s="13"/>
      <c r="H80" s="13"/>
      <c r="I80" s="13"/>
      <c r="J80" s="13"/>
      <c r="K80" s="13"/>
      <c r="L80" s="13"/>
      <c r="M80" s="13"/>
      <c r="N80" s="13"/>
      <c r="O80" s="13"/>
      <c r="P80" s="13"/>
      <c r="Q80" s="14"/>
      <c r="R80" s="14"/>
      <c r="S80" s="118"/>
      <c r="T80" s="118"/>
      <c r="U80" s="118"/>
      <c r="V80" s="118"/>
    </row>
    <row r="81" spans="1:22" ht="15.75" x14ac:dyDescent="0.25">
      <c r="A81" s="56"/>
      <c r="B81" s="33"/>
      <c r="C81" s="33"/>
      <c r="D81" s="34"/>
      <c r="E81" s="34"/>
      <c r="F81" s="35"/>
      <c r="G81" s="13"/>
      <c r="H81" s="13"/>
      <c r="I81" s="13"/>
      <c r="J81" s="13"/>
      <c r="K81" s="13"/>
      <c r="L81" s="13"/>
      <c r="M81" s="13"/>
      <c r="N81" s="13"/>
      <c r="O81" s="13"/>
      <c r="P81" s="13"/>
      <c r="Q81" s="14"/>
      <c r="R81" s="14"/>
      <c r="S81" s="118"/>
      <c r="T81" s="118"/>
      <c r="U81" s="118"/>
      <c r="V81" s="118"/>
    </row>
    <row r="82" spans="1:22" ht="15.75" x14ac:dyDescent="0.25">
      <c r="A82" s="56"/>
      <c r="B82" s="33"/>
      <c r="C82" s="33"/>
      <c r="D82" s="34"/>
      <c r="E82" s="34"/>
      <c r="F82" s="35"/>
      <c r="G82" s="13"/>
      <c r="H82" s="13"/>
      <c r="I82" s="13"/>
      <c r="J82" s="13"/>
      <c r="K82" s="13"/>
      <c r="L82" s="13"/>
      <c r="M82" s="13"/>
      <c r="N82" s="13"/>
      <c r="O82" s="13"/>
      <c r="P82" s="13"/>
      <c r="Q82" s="14"/>
      <c r="R82" s="14"/>
      <c r="S82" s="118"/>
      <c r="T82" s="118"/>
      <c r="U82" s="118"/>
      <c r="V82" s="118"/>
    </row>
    <row r="83" spans="1:22" ht="15.75" x14ac:dyDescent="0.25">
      <c r="A83" s="56"/>
      <c r="B83" s="33"/>
      <c r="C83" s="33"/>
      <c r="D83" s="34"/>
      <c r="E83" s="34"/>
      <c r="F83" s="35"/>
      <c r="G83" s="13"/>
      <c r="H83" s="13"/>
      <c r="I83" s="13"/>
      <c r="J83" s="13"/>
      <c r="K83" s="13"/>
      <c r="L83" s="13"/>
      <c r="M83" s="13"/>
      <c r="N83" s="13"/>
      <c r="O83" s="13"/>
      <c r="P83" s="13"/>
      <c r="Q83" s="14"/>
      <c r="R83" s="14"/>
      <c r="S83" s="118"/>
      <c r="T83" s="118"/>
      <c r="U83" s="118"/>
      <c r="V83" s="118"/>
    </row>
    <row r="84" spans="1:22" ht="15.75" x14ac:dyDescent="0.25">
      <c r="A84" s="56"/>
      <c r="B84" s="33"/>
      <c r="C84" s="33"/>
      <c r="D84" s="34"/>
      <c r="E84" s="34"/>
      <c r="F84" s="35"/>
      <c r="G84" s="13"/>
      <c r="H84" s="13"/>
      <c r="I84" s="13"/>
      <c r="J84" s="13"/>
      <c r="K84" s="13"/>
      <c r="L84" s="13"/>
      <c r="M84" s="13"/>
      <c r="N84" s="13"/>
      <c r="O84" s="13"/>
      <c r="P84" s="13"/>
      <c r="Q84" s="14"/>
      <c r="R84" s="14"/>
      <c r="S84" s="118"/>
      <c r="T84" s="118"/>
      <c r="U84" s="118"/>
      <c r="V84" s="118"/>
    </row>
    <row r="85" spans="1:22" ht="15.75" x14ac:dyDescent="0.25">
      <c r="A85" s="56"/>
      <c r="B85" s="33"/>
      <c r="C85" s="33"/>
      <c r="D85" s="34"/>
      <c r="E85" s="34"/>
      <c r="F85" s="35"/>
      <c r="G85" s="13"/>
      <c r="H85" s="13"/>
      <c r="I85" s="13"/>
      <c r="J85" s="13"/>
      <c r="K85" s="13"/>
      <c r="L85" s="13"/>
      <c r="M85" s="13"/>
      <c r="N85" s="13"/>
      <c r="O85" s="13"/>
      <c r="P85" s="13"/>
      <c r="Q85" s="14"/>
      <c r="R85" s="14"/>
      <c r="S85" s="118"/>
      <c r="T85" s="118"/>
      <c r="U85" s="118"/>
      <c r="V85" s="118"/>
    </row>
    <row r="86" spans="1:22" ht="15.75" x14ac:dyDescent="0.25">
      <c r="A86" s="56"/>
      <c r="B86" s="33"/>
      <c r="C86" s="33"/>
      <c r="D86" s="34"/>
      <c r="E86" s="34"/>
      <c r="F86" s="35"/>
      <c r="G86" s="13"/>
      <c r="H86" s="13"/>
      <c r="I86" s="13"/>
      <c r="J86" s="13"/>
      <c r="K86" s="13"/>
      <c r="L86" s="13"/>
      <c r="M86" s="13"/>
      <c r="N86" s="13"/>
      <c r="O86" s="13"/>
      <c r="P86" s="13"/>
      <c r="Q86" s="14"/>
      <c r="R86" s="14"/>
      <c r="S86" s="118"/>
      <c r="T86" s="118"/>
      <c r="U86" s="118"/>
      <c r="V86" s="118"/>
    </row>
    <row r="87" spans="1:22" ht="15.75" x14ac:dyDescent="0.25">
      <c r="A87" s="56"/>
      <c r="B87" s="33"/>
      <c r="C87" s="33"/>
      <c r="D87" s="34"/>
      <c r="E87" s="34"/>
      <c r="F87" s="35"/>
      <c r="G87" s="13"/>
      <c r="H87" s="13"/>
      <c r="I87" s="13"/>
      <c r="J87" s="13"/>
      <c r="K87" s="13"/>
      <c r="L87" s="13"/>
      <c r="M87" s="13"/>
      <c r="N87" s="13"/>
      <c r="O87" s="13"/>
      <c r="P87" s="13"/>
      <c r="Q87" s="14"/>
      <c r="R87" s="14"/>
      <c r="S87" s="118"/>
      <c r="T87" s="118"/>
      <c r="U87" s="118"/>
      <c r="V87" s="118"/>
    </row>
    <row r="88" spans="1:22" ht="15.75" x14ac:dyDescent="0.25">
      <c r="A88" s="56"/>
      <c r="B88" s="33"/>
      <c r="C88" s="33"/>
      <c r="D88" s="34"/>
      <c r="E88" s="34"/>
      <c r="F88" s="35"/>
      <c r="G88" s="13"/>
      <c r="H88" s="13"/>
      <c r="I88" s="13"/>
      <c r="J88" s="13"/>
      <c r="K88" s="13"/>
      <c r="L88" s="13"/>
      <c r="M88" s="13"/>
      <c r="N88" s="13"/>
      <c r="O88" s="13"/>
      <c r="P88" s="13"/>
      <c r="Q88" s="14"/>
      <c r="R88" s="14"/>
      <c r="S88" s="118"/>
      <c r="T88" s="118"/>
      <c r="U88" s="118"/>
      <c r="V88" s="118"/>
    </row>
    <row r="89" spans="1:22" ht="15.75" x14ac:dyDescent="0.25">
      <c r="A89" s="56"/>
      <c r="B89" s="33"/>
      <c r="C89" s="33"/>
      <c r="D89" s="34"/>
      <c r="E89" s="34"/>
      <c r="F89" s="35"/>
      <c r="G89" s="13"/>
      <c r="H89" s="13"/>
      <c r="I89" s="13"/>
      <c r="J89" s="13"/>
      <c r="K89" s="13"/>
      <c r="L89" s="13"/>
      <c r="M89" s="13"/>
      <c r="N89" s="13"/>
      <c r="O89" s="13"/>
      <c r="P89" s="13"/>
      <c r="Q89" s="14"/>
      <c r="R89" s="14"/>
      <c r="S89" s="118"/>
      <c r="T89" s="118"/>
      <c r="U89" s="118"/>
      <c r="V89" s="118"/>
    </row>
    <row r="90" spans="1:22" ht="15.75" x14ac:dyDescent="0.25">
      <c r="A90" s="56"/>
      <c r="B90" s="33"/>
      <c r="C90" s="33"/>
      <c r="D90" s="34"/>
      <c r="E90" s="34"/>
      <c r="F90" s="35"/>
      <c r="G90" s="13"/>
      <c r="H90" s="13"/>
      <c r="I90" s="13"/>
      <c r="J90" s="13"/>
      <c r="K90" s="13"/>
      <c r="L90" s="13"/>
      <c r="M90" s="13"/>
      <c r="N90" s="13"/>
      <c r="O90" s="13"/>
      <c r="P90" s="13"/>
      <c r="Q90" s="14"/>
      <c r="R90" s="14"/>
      <c r="S90" s="118"/>
      <c r="T90" s="118"/>
      <c r="U90" s="118"/>
      <c r="V90" s="118"/>
    </row>
    <row r="91" spans="1:22" ht="15.75" x14ac:dyDescent="0.25">
      <c r="A91" s="56"/>
      <c r="B91" s="33"/>
      <c r="C91" s="33"/>
      <c r="D91" s="34"/>
      <c r="E91" s="34"/>
      <c r="F91" s="35"/>
      <c r="G91" s="13"/>
      <c r="H91" s="13"/>
      <c r="I91" s="13"/>
      <c r="J91" s="13"/>
      <c r="K91" s="13"/>
      <c r="L91" s="13"/>
      <c r="M91" s="13"/>
      <c r="N91" s="13"/>
      <c r="O91" s="13"/>
      <c r="P91" s="13"/>
      <c r="Q91" s="14"/>
      <c r="R91" s="14"/>
      <c r="S91" s="118"/>
      <c r="T91" s="118"/>
      <c r="U91" s="118"/>
      <c r="V91" s="118"/>
    </row>
    <row r="92" spans="1:22" ht="15.75" x14ac:dyDescent="0.25">
      <c r="A92" s="56"/>
      <c r="B92" s="33"/>
      <c r="C92" s="33"/>
      <c r="D92" s="34"/>
      <c r="E92" s="34"/>
      <c r="F92" s="35"/>
      <c r="G92" s="13"/>
      <c r="H92" s="13"/>
      <c r="I92" s="13"/>
      <c r="J92" s="13"/>
      <c r="K92" s="13"/>
      <c r="L92" s="13"/>
      <c r="M92" s="13"/>
      <c r="N92" s="13"/>
      <c r="O92" s="13"/>
      <c r="P92" s="13"/>
      <c r="Q92" s="14"/>
      <c r="R92" s="14"/>
      <c r="S92" s="118"/>
      <c r="T92" s="118"/>
      <c r="U92" s="118"/>
      <c r="V92" s="118"/>
    </row>
    <row r="93" spans="1:22" ht="15.75" x14ac:dyDescent="0.25">
      <c r="A93" s="56"/>
      <c r="B93" s="33"/>
      <c r="C93" s="33"/>
      <c r="D93" s="34"/>
      <c r="E93" s="34"/>
      <c r="F93" s="35"/>
      <c r="G93" s="13"/>
      <c r="H93" s="13"/>
      <c r="I93" s="13"/>
      <c r="J93" s="13"/>
      <c r="K93" s="13"/>
      <c r="L93" s="13"/>
      <c r="M93" s="13"/>
      <c r="N93" s="13"/>
      <c r="O93" s="13"/>
      <c r="P93" s="13"/>
      <c r="Q93" s="14"/>
      <c r="R93" s="14"/>
      <c r="S93" s="118"/>
      <c r="T93" s="118"/>
      <c r="U93" s="118"/>
      <c r="V93" s="118"/>
    </row>
    <row r="94" spans="1:22" ht="15.75" x14ac:dyDescent="0.25">
      <c r="A94" s="56"/>
      <c r="B94" s="33"/>
      <c r="C94" s="33"/>
      <c r="D94" s="34"/>
      <c r="E94" s="34"/>
      <c r="F94" s="35"/>
      <c r="G94" s="13"/>
      <c r="H94" s="13"/>
      <c r="I94" s="13"/>
      <c r="J94" s="13"/>
      <c r="K94" s="13"/>
      <c r="L94" s="13"/>
      <c r="M94" s="13"/>
      <c r="N94" s="13"/>
      <c r="O94" s="13"/>
      <c r="P94" s="13"/>
      <c r="Q94" s="14"/>
      <c r="R94" s="14"/>
      <c r="S94" s="118"/>
      <c r="T94" s="118"/>
      <c r="U94" s="118"/>
      <c r="V94" s="118"/>
    </row>
    <row r="95" spans="1:22" ht="15.75" x14ac:dyDescent="0.25">
      <c r="A95" s="56"/>
      <c r="B95" s="33"/>
      <c r="C95" s="33"/>
      <c r="D95" s="34"/>
      <c r="E95" s="34"/>
      <c r="F95" s="35"/>
      <c r="G95" s="13"/>
      <c r="H95" s="13"/>
      <c r="I95" s="13"/>
      <c r="J95" s="13"/>
      <c r="K95" s="13"/>
      <c r="L95" s="13"/>
      <c r="M95" s="13"/>
      <c r="N95" s="13"/>
      <c r="O95" s="13"/>
      <c r="P95" s="13"/>
      <c r="Q95" s="14"/>
      <c r="R95" s="14"/>
      <c r="S95" s="118"/>
      <c r="T95" s="118"/>
      <c r="U95" s="118"/>
      <c r="V95" s="118"/>
    </row>
    <row r="96" spans="1:22" ht="15.75" x14ac:dyDescent="0.25">
      <c r="A96" s="56"/>
      <c r="B96" s="33"/>
      <c r="C96" s="33"/>
      <c r="D96" s="34"/>
      <c r="E96" s="34"/>
      <c r="F96" s="35"/>
      <c r="G96" s="13"/>
      <c r="H96" s="13"/>
      <c r="I96" s="13"/>
      <c r="J96" s="13"/>
      <c r="K96" s="13"/>
      <c r="L96" s="13"/>
      <c r="M96" s="13"/>
      <c r="N96" s="13"/>
      <c r="O96" s="13"/>
      <c r="P96" s="13"/>
      <c r="Q96" s="14"/>
      <c r="R96" s="14"/>
      <c r="S96" s="118"/>
      <c r="T96" s="118"/>
      <c r="U96" s="118"/>
      <c r="V96" s="118"/>
    </row>
    <row r="97" spans="1:22" ht="15.75" x14ac:dyDescent="0.25">
      <c r="A97" s="56"/>
      <c r="B97" s="33"/>
      <c r="C97" s="33"/>
      <c r="D97" s="34"/>
      <c r="E97" s="34"/>
      <c r="F97" s="35"/>
      <c r="G97" s="13"/>
      <c r="H97" s="13"/>
      <c r="I97" s="13"/>
      <c r="J97" s="13"/>
      <c r="K97" s="13"/>
      <c r="L97" s="13"/>
      <c r="M97" s="13"/>
      <c r="N97" s="13"/>
      <c r="O97" s="13"/>
      <c r="P97" s="13"/>
      <c r="Q97" s="14"/>
      <c r="R97" s="14"/>
      <c r="S97" s="118"/>
      <c r="T97" s="118"/>
      <c r="U97" s="118"/>
      <c r="V97" s="118"/>
    </row>
    <row r="98" spans="1:22" ht="15.75" x14ac:dyDescent="0.25">
      <c r="A98" s="56"/>
      <c r="B98" s="33"/>
      <c r="C98" s="33"/>
      <c r="D98" s="34"/>
      <c r="E98" s="34"/>
      <c r="F98" s="35"/>
      <c r="G98" s="161"/>
      <c r="H98" s="161"/>
      <c r="I98" s="161"/>
      <c r="J98" s="161"/>
      <c r="K98" s="161"/>
      <c r="L98" s="161"/>
      <c r="M98" s="161"/>
      <c r="N98" s="161"/>
      <c r="O98" s="161"/>
      <c r="P98" s="161"/>
      <c r="Q98" s="162"/>
      <c r="R98" s="14"/>
      <c r="S98" s="118"/>
      <c r="T98" s="118"/>
      <c r="U98" s="118"/>
      <c r="V98" s="118"/>
    </row>
    <row r="99" spans="1:22" ht="15.75" x14ac:dyDescent="0.25">
      <c r="A99" s="56"/>
      <c r="B99" s="33"/>
      <c r="C99" s="33"/>
      <c r="D99" s="34"/>
      <c r="E99" s="34"/>
      <c r="F99" s="35"/>
      <c r="G99" s="161"/>
      <c r="H99" s="161"/>
      <c r="I99" s="161"/>
      <c r="J99" s="161"/>
      <c r="K99" s="161"/>
      <c r="L99" s="161"/>
      <c r="M99" s="161"/>
      <c r="N99" s="161"/>
      <c r="O99" s="161"/>
      <c r="P99" s="161"/>
      <c r="Q99" s="162"/>
      <c r="R99" s="14"/>
      <c r="S99" s="118"/>
      <c r="T99" s="118"/>
      <c r="U99" s="118"/>
      <c r="V99" s="118"/>
    </row>
    <row r="100" spans="1:22" ht="15.75" x14ac:dyDescent="0.25">
      <c r="A100" s="56"/>
      <c r="B100" s="33"/>
      <c r="C100" s="33"/>
      <c r="D100" s="34"/>
      <c r="E100" s="34"/>
      <c r="F100" s="35"/>
      <c r="G100" s="161"/>
      <c r="H100" s="161">
        <v>2</v>
      </c>
      <c r="I100" s="161">
        <v>3</v>
      </c>
      <c r="J100" s="161"/>
      <c r="K100" s="161">
        <v>4</v>
      </c>
      <c r="L100" s="162"/>
      <c r="M100" s="162"/>
      <c r="N100" s="162">
        <v>5</v>
      </c>
      <c r="O100" s="162"/>
      <c r="P100" s="162"/>
      <c r="Q100" s="162"/>
      <c r="R100" s="160"/>
      <c r="S100" s="118"/>
      <c r="T100" s="118"/>
      <c r="U100" s="118"/>
      <c r="V100" s="118"/>
    </row>
    <row r="101" spans="1:22" ht="15.75" x14ac:dyDescent="0.25">
      <c r="A101" s="56"/>
      <c r="B101" s="33"/>
      <c r="C101" s="33"/>
      <c r="D101" s="34"/>
      <c r="E101" s="34"/>
      <c r="F101" s="35"/>
      <c r="G101" s="162"/>
      <c r="H101" s="163" t="s">
        <v>34</v>
      </c>
      <c r="I101" s="163">
        <v>0.33</v>
      </c>
      <c r="J101" s="163">
        <v>0.67</v>
      </c>
      <c r="K101" s="163">
        <v>0.25</v>
      </c>
      <c r="L101" s="163">
        <v>0.5</v>
      </c>
      <c r="M101" s="163">
        <v>0.75</v>
      </c>
      <c r="N101" s="163">
        <v>0.2</v>
      </c>
      <c r="O101" s="163">
        <v>0.4</v>
      </c>
      <c r="P101" s="163">
        <v>0.6</v>
      </c>
      <c r="Q101" s="163">
        <v>0.8</v>
      </c>
      <c r="R101" s="160"/>
      <c r="S101" s="118"/>
      <c r="T101" s="118"/>
      <c r="U101" s="118"/>
      <c r="V101" s="118"/>
    </row>
    <row r="102" spans="1:22" ht="15.75" x14ac:dyDescent="0.25">
      <c r="A102" s="56"/>
      <c r="B102" s="33"/>
      <c r="C102" s="33"/>
      <c r="D102" s="34"/>
      <c r="E102" s="34"/>
      <c r="F102" s="35"/>
      <c r="G102" s="161" t="s">
        <v>35</v>
      </c>
      <c r="H102" s="164" t="e">
        <f>MEDIAN(B$8:B$198)</f>
        <v>#NUM!</v>
      </c>
      <c r="I102" s="165" t="e">
        <f>PERCENTILE(B$8:B$198, I$101)</f>
        <v>#NUM!</v>
      </c>
      <c r="J102" s="165" t="e">
        <f>PERCENTILE(B$8:B$198, J$101)</f>
        <v>#NUM!</v>
      </c>
      <c r="K102" s="165" t="e">
        <f>PERCENTILE(B$8:B$198, K$101)</f>
        <v>#NUM!</v>
      </c>
      <c r="L102" s="165" t="e">
        <f>PERCENTILE(B$8:B$198, L$101)</f>
        <v>#NUM!</v>
      </c>
      <c r="M102" s="165" t="e">
        <f>PERCENTILE(B$8:B$198, M$101)</f>
        <v>#NUM!</v>
      </c>
      <c r="N102" s="165" t="e">
        <f>PERCENTILE(B$8:B$198, N$101)</f>
        <v>#NUM!</v>
      </c>
      <c r="O102" s="165" t="e">
        <f>PERCENTILE(B$8:B$198, O$101)</f>
        <v>#NUM!</v>
      </c>
      <c r="P102" s="165" t="e">
        <f>PERCENTILE(B$8:B$198, P$101)</f>
        <v>#NUM!</v>
      </c>
      <c r="Q102" s="165" t="e">
        <f>PERCENTILE(B$8:B$198, Q$101)</f>
        <v>#NUM!</v>
      </c>
      <c r="R102" s="160"/>
      <c r="S102" s="118"/>
      <c r="T102" s="118"/>
      <c r="U102" s="118"/>
      <c r="V102" s="118"/>
    </row>
    <row r="103" spans="1:22" ht="15.75" x14ac:dyDescent="0.25">
      <c r="A103" s="56"/>
      <c r="B103" s="33"/>
      <c r="C103" s="33"/>
      <c r="D103" s="34"/>
      <c r="E103" s="34"/>
      <c r="F103" s="35"/>
      <c r="G103" s="161" t="s">
        <v>36</v>
      </c>
      <c r="H103" s="164" t="e">
        <f>MEDIAN(C$8:C$198)</f>
        <v>#NUM!</v>
      </c>
      <c r="I103" s="165" t="e">
        <f>PERCENTILE(C$8:C$198, I$101)</f>
        <v>#NUM!</v>
      </c>
      <c r="J103" s="165" t="e">
        <f>PERCENTILE(C$8:C$198, J$101)</f>
        <v>#NUM!</v>
      </c>
      <c r="K103" s="165" t="e">
        <f>PERCENTILE(C$8:C$198, K$101)</f>
        <v>#NUM!</v>
      </c>
      <c r="L103" s="165" t="e">
        <f>PERCENTILE(C$8:C$198, L$101)</f>
        <v>#NUM!</v>
      </c>
      <c r="M103" s="165" t="e">
        <f>PERCENTILE(C$8:C$198, M$101)</f>
        <v>#NUM!</v>
      </c>
      <c r="N103" s="165" t="e">
        <f>PERCENTILE(C$8:C$198, N$101)</f>
        <v>#NUM!</v>
      </c>
      <c r="O103" s="165" t="e">
        <f>PERCENTILE(C$8:C$198, O$101)</f>
        <v>#NUM!</v>
      </c>
      <c r="P103" s="165" t="e">
        <f>PERCENTILE(C$8:C$198, P$101)</f>
        <v>#NUM!</v>
      </c>
      <c r="Q103" s="165" t="e">
        <f>PERCENTILE(C$8:C$198, Q$101)</f>
        <v>#NUM!</v>
      </c>
      <c r="R103" s="160"/>
      <c r="S103" s="118"/>
      <c r="T103" s="118"/>
      <c r="U103" s="118"/>
      <c r="V103" s="118"/>
    </row>
    <row r="104" spans="1:22" ht="15.75" x14ac:dyDescent="0.25">
      <c r="A104" s="56"/>
      <c r="B104" s="33"/>
      <c r="C104" s="33"/>
      <c r="D104" s="34"/>
      <c r="E104" s="34"/>
      <c r="F104" s="35"/>
      <c r="G104" s="161" t="s">
        <v>37</v>
      </c>
      <c r="H104" s="164" t="e">
        <f>MEDIAN(D$8:D$198)</f>
        <v>#NUM!</v>
      </c>
      <c r="I104" s="165" t="e">
        <f>PERCENTILE(D$8:D$198, I$101)</f>
        <v>#NUM!</v>
      </c>
      <c r="J104" s="165" t="e">
        <f>PERCENTILE(D$8:D$198, J$101)</f>
        <v>#NUM!</v>
      </c>
      <c r="K104" s="165" t="e">
        <f>PERCENTILE(D$8:D$198, K$101)</f>
        <v>#NUM!</v>
      </c>
      <c r="L104" s="165" t="e">
        <f>PERCENTILE(D$8:D$198, L$101)</f>
        <v>#NUM!</v>
      </c>
      <c r="M104" s="165" t="e">
        <f>PERCENTILE(D$8:D$198, M$101)</f>
        <v>#NUM!</v>
      </c>
      <c r="N104" s="165" t="e">
        <f>PERCENTILE(D$8:D$198, N$101)</f>
        <v>#NUM!</v>
      </c>
      <c r="O104" s="165" t="e">
        <f>PERCENTILE(D$8:D$198, O$101)</f>
        <v>#NUM!</v>
      </c>
      <c r="P104" s="165" t="e">
        <f>PERCENTILE(D$8:D$198, P$101)</f>
        <v>#NUM!</v>
      </c>
      <c r="Q104" s="165" t="e">
        <f>PERCENTILE(D$8:D$198, Q$101)</f>
        <v>#NUM!</v>
      </c>
      <c r="R104" s="160"/>
      <c r="S104" s="118"/>
      <c r="T104" s="118"/>
      <c r="U104" s="118"/>
      <c r="V104" s="118"/>
    </row>
    <row r="105" spans="1:22" ht="15.75" x14ac:dyDescent="0.25">
      <c r="A105" s="56"/>
      <c r="B105" s="33"/>
      <c r="C105" s="33"/>
      <c r="D105" s="34"/>
      <c r="E105" s="34"/>
      <c r="F105" s="35"/>
      <c r="G105" s="161" t="s">
        <v>38</v>
      </c>
      <c r="H105" s="164" t="e">
        <f>MEDIAN(E$8:E$198)</f>
        <v>#NUM!</v>
      </c>
      <c r="I105" s="161" t="e">
        <f>PERCENTILE(E$8:E$198, I$101)</f>
        <v>#NUM!</v>
      </c>
      <c r="J105" s="161" t="e">
        <f>PERCENTILE(E$8:E$198, J$101)</f>
        <v>#NUM!</v>
      </c>
      <c r="K105" s="161" t="e">
        <f>PERCENTILE(E$8:E$198, K$101)</f>
        <v>#NUM!</v>
      </c>
      <c r="L105" s="161" t="e">
        <f>PERCENTILE(E$8:E$198, L$101)</f>
        <v>#NUM!</v>
      </c>
      <c r="M105" s="161" t="e">
        <f>PERCENTILE(E$8:E$198, M$101)</f>
        <v>#NUM!</v>
      </c>
      <c r="N105" s="161" t="e">
        <f>PERCENTILE(E$8:E$198, N$101)</f>
        <v>#NUM!</v>
      </c>
      <c r="O105" s="161" t="e">
        <f>PERCENTILE(E$8:E$198, O$101)</f>
        <v>#NUM!</v>
      </c>
      <c r="P105" s="161" t="e">
        <f>PERCENTILE(E$8:E$198, P$101)</f>
        <v>#NUM!</v>
      </c>
      <c r="Q105" s="161" t="e">
        <f>PERCENTILE(E$8:E$198, Q$101)</f>
        <v>#NUM!</v>
      </c>
      <c r="R105" s="160"/>
      <c r="S105" s="118"/>
      <c r="T105" s="118"/>
      <c r="U105" s="118"/>
      <c r="V105" s="118"/>
    </row>
    <row r="106" spans="1:22" ht="15.75" x14ac:dyDescent="0.25">
      <c r="A106" s="56"/>
      <c r="B106" s="33"/>
      <c r="C106" s="33"/>
      <c r="D106" s="34"/>
      <c r="E106" s="34"/>
      <c r="F106" s="35"/>
      <c r="G106" s="161" t="s">
        <v>39</v>
      </c>
      <c r="H106" s="164" t="e">
        <f>MEDIAN(F$8:F$198)</f>
        <v>#NUM!</v>
      </c>
      <c r="I106" s="161" t="e">
        <f>PERCENTILE(F$8:F$198, I$101)</f>
        <v>#NUM!</v>
      </c>
      <c r="J106" s="161" t="e">
        <f>PERCENTILE(F$8:F$198, J$101)</f>
        <v>#NUM!</v>
      </c>
      <c r="K106" s="161" t="e">
        <f>PERCENTILE(F$8:F$198, K$101)</f>
        <v>#NUM!</v>
      </c>
      <c r="L106" s="161" t="e">
        <f>PERCENTILE(F$8:F$198, L$101)</f>
        <v>#NUM!</v>
      </c>
      <c r="M106" s="161" t="e">
        <f>PERCENTILE(F$8:F$198, M$101)</f>
        <v>#NUM!</v>
      </c>
      <c r="N106" s="161" t="e">
        <f>PERCENTILE(F$8:F$198, N$101)</f>
        <v>#NUM!</v>
      </c>
      <c r="O106" s="161" t="e">
        <f>PERCENTILE(F$8:F$198, O$101)</f>
        <v>#NUM!</v>
      </c>
      <c r="P106" s="161" t="e">
        <f>PERCENTILE(F$8:F$198, P$101)</f>
        <v>#NUM!</v>
      </c>
      <c r="Q106" s="161" t="e">
        <f>PERCENTILE(F$8:F$198, Q$101)</f>
        <v>#NUM!</v>
      </c>
      <c r="R106" s="160"/>
      <c r="S106" s="118"/>
      <c r="T106" s="118"/>
      <c r="U106" s="118"/>
      <c r="V106" s="118"/>
    </row>
    <row r="107" spans="1:22" ht="15.75" x14ac:dyDescent="0.25">
      <c r="A107" s="56"/>
      <c r="B107" s="33"/>
      <c r="C107" s="33"/>
      <c r="D107" s="34"/>
      <c r="E107" s="34"/>
      <c r="F107" s="35"/>
      <c r="G107" s="164"/>
      <c r="H107" s="164"/>
      <c r="I107" s="164"/>
      <c r="J107" s="161"/>
      <c r="K107" s="161"/>
      <c r="L107" s="162"/>
      <c r="M107" s="162"/>
      <c r="N107" s="162"/>
      <c r="O107" s="162"/>
      <c r="P107" s="162"/>
      <c r="Q107" s="162"/>
      <c r="R107" s="160"/>
      <c r="S107" s="118"/>
      <c r="T107" s="118"/>
      <c r="U107" s="118"/>
      <c r="V107" s="118"/>
    </row>
    <row r="108" spans="1:22" ht="15.75" x14ac:dyDescent="0.25">
      <c r="A108" s="56"/>
      <c r="B108" s="33"/>
      <c r="C108" s="33"/>
      <c r="D108" s="34"/>
      <c r="E108" s="34"/>
      <c r="F108" s="35"/>
      <c r="G108" s="161"/>
      <c r="H108" s="162"/>
      <c r="I108" s="161" t="s">
        <v>35</v>
      </c>
      <c r="J108" s="161" t="s">
        <v>36</v>
      </c>
      <c r="K108" s="161" t="s">
        <v>37</v>
      </c>
      <c r="L108" s="161" t="s">
        <v>38</v>
      </c>
      <c r="M108" s="161" t="s">
        <v>39</v>
      </c>
      <c r="N108" s="162"/>
      <c r="O108" s="162"/>
      <c r="P108" s="162"/>
      <c r="Q108" s="162"/>
      <c r="R108" s="160"/>
      <c r="S108" s="118"/>
      <c r="T108" s="118"/>
      <c r="U108" s="118"/>
      <c r="V108" s="118"/>
    </row>
    <row r="109" spans="1:22" ht="15.75" x14ac:dyDescent="0.25">
      <c r="A109" s="56"/>
      <c r="B109" s="33"/>
      <c r="C109" s="33"/>
      <c r="D109" s="34"/>
      <c r="E109" s="34"/>
      <c r="F109" s="35"/>
      <c r="G109" s="161">
        <v>2</v>
      </c>
      <c r="H109" s="163" t="s">
        <v>34</v>
      </c>
      <c r="I109" s="166" t="e">
        <f>MEDIAN(B$8:B$198)</f>
        <v>#NUM!</v>
      </c>
      <c r="J109" s="166" t="e">
        <f>MEDIAN(C$8:C$198)</f>
        <v>#NUM!</v>
      </c>
      <c r="K109" s="166" t="e">
        <f>MEDIAN(D$8:D$198)</f>
        <v>#NUM!</v>
      </c>
      <c r="L109" s="165" t="e">
        <f>MEDIAN(E$8:E$198)</f>
        <v>#NUM!</v>
      </c>
      <c r="M109" s="164" t="e">
        <f>MEDIAN(F$8:F$198)</f>
        <v>#NUM!</v>
      </c>
      <c r="N109" s="162"/>
      <c r="O109" s="162"/>
      <c r="P109" s="162"/>
      <c r="Q109" s="162"/>
      <c r="R109" s="160"/>
      <c r="S109" s="118"/>
      <c r="T109" s="118"/>
      <c r="U109" s="118"/>
      <c r="V109" s="118"/>
    </row>
    <row r="110" spans="1:22" ht="15.75" x14ac:dyDescent="0.25">
      <c r="A110" s="56"/>
      <c r="B110" s="33"/>
      <c r="C110" s="33"/>
      <c r="D110" s="34"/>
      <c r="E110" s="34"/>
      <c r="F110" s="35"/>
      <c r="G110" s="161">
        <v>3</v>
      </c>
      <c r="H110" s="163">
        <v>0.33</v>
      </c>
      <c r="I110" s="166" t="e">
        <f t="shared" ref="I110:I118" si="8">PERCENTILE(B$8:B$198, $H110)</f>
        <v>#NUM!</v>
      </c>
      <c r="J110" s="166" t="e">
        <f t="shared" ref="J110:J118" si="9">PERCENTILE(C$8:C$198, $H110)</f>
        <v>#NUM!</v>
      </c>
      <c r="K110" s="166" t="e">
        <f t="shared" ref="K110:K118" si="10">PERCENTILE(D$8:D$198, $H110)</f>
        <v>#NUM!</v>
      </c>
      <c r="L110" s="161" t="e">
        <f t="shared" ref="L110:L118" si="11">PERCENTILE(E$8:E$198, $H110)</f>
        <v>#NUM!</v>
      </c>
      <c r="M110" s="161" t="e">
        <f t="shared" ref="M110:M118" si="12">PERCENTILE(F$8:F$198, $H110)</f>
        <v>#NUM!</v>
      </c>
      <c r="N110" s="162"/>
      <c r="O110" s="162"/>
      <c r="P110" s="162"/>
      <c r="Q110" s="162"/>
      <c r="R110" s="160"/>
      <c r="S110" s="118"/>
      <c r="T110" s="118"/>
      <c r="U110" s="118"/>
      <c r="V110" s="118"/>
    </row>
    <row r="111" spans="1:22" ht="15.75" x14ac:dyDescent="0.25">
      <c r="A111" s="56"/>
      <c r="B111" s="33"/>
      <c r="C111" s="33"/>
      <c r="D111" s="34"/>
      <c r="E111" s="34"/>
      <c r="F111" s="35"/>
      <c r="G111" s="161"/>
      <c r="H111" s="163">
        <v>0.67</v>
      </c>
      <c r="I111" s="166" t="e">
        <f t="shared" si="8"/>
        <v>#NUM!</v>
      </c>
      <c r="J111" s="166" t="e">
        <f t="shared" si="9"/>
        <v>#NUM!</v>
      </c>
      <c r="K111" s="166" t="e">
        <f t="shared" si="10"/>
        <v>#NUM!</v>
      </c>
      <c r="L111" s="161" t="e">
        <f t="shared" si="11"/>
        <v>#NUM!</v>
      </c>
      <c r="M111" s="161" t="e">
        <f t="shared" si="12"/>
        <v>#NUM!</v>
      </c>
      <c r="N111" s="162"/>
      <c r="O111" s="162"/>
      <c r="P111" s="162"/>
      <c r="Q111" s="162"/>
      <c r="R111" s="160"/>
      <c r="S111" s="118"/>
      <c r="T111" s="118"/>
      <c r="U111" s="118"/>
      <c r="V111" s="118"/>
    </row>
    <row r="112" spans="1:22" ht="15.75" x14ac:dyDescent="0.25">
      <c r="A112" s="56"/>
      <c r="B112" s="33"/>
      <c r="C112" s="33"/>
      <c r="D112" s="34"/>
      <c r="E112" s="34"/>
      <c r="F112" s="35"/>
      <c r="G112" s="161">
        <v>4</v>
      </c>
      <c r="H112" s="163">
        <v>0.25</v>
      </c>
      <c r="I112" s="166" t="e">
        <f t="shared" si="8"/>
        <v>#NUM!</v>
      </c>
      <c r="J112" s="166" t="e">
        <f t="shared" si="9"/>
        <v>#NUM!</v>
      </c>
      <c r="K112" s="166" t="e">
        <f t="shared" si="10"/>
        <v>#NUM!</v>
      </c>
      <c r="L112" s="161" t="e">
        <f t="shared" si="11"/>
        <v>#NUM!</v>
      </c>
      <c r="M112" s="161" t="e">
        <f t="shared" si="12"/>
        <v>#NUM!</v>
      </c>
      <c r="N112" s="162"/>
      <c r="O112" s="162"/>
      <c r="P112" s="162"/>
      <c r="Q112" s="162"/>
      <c r="R112" s="160"/>
      <c r="S112" s="118"/>
      <c r="T112" s="118"/>
      <c r="U112" s="118"/>
      <c r="V112" s="118"/>
    </row>
    <row r="113" spans="1:22" ht="15.75" x14ac:dyDescent="0.25">
      <c r="A113" s="56"/>
      <c r="B113" s="33"/>
      <c r="C113" s="33"/>
      <c r="D113" s="34"/>
      <c r="E113" s="34"/>
      <c r="F113" s="35"/>
      <c r="G113" s="162"/>
      <c r="H113" s="163">
        <v>0.5</v>
      </c>
      <c r="I113" s="166" t="e">
        <f t="shared" si="8"/>
        <v>#NUM!</v>
      </c>
      <c r="J113" s="166" t="e">
        <f t="shared" si="9"/>
        <v>#NUM!</v>
      </c>
      <c r="K113" s="166" t="e">
        <f t="shared" si="10"/>
        <v>#NUM!</v>
      </c>
      <c r="L113" s="161" t="e">
        <f t="shared" si="11"/>
        <v>#NUM!</v>
      </c>
      <c r="M113" s="161" t="e">
        <f t="shared" si="12"/>
        <v>#NUM!</v>
      </c>
      <c r="N113" s="162"/>
      <c r="O113" s="162"/>
      <c r="P113" s="162"/>
      <c r="Q113" s="162"/>
      <c r="R113" s="160"/>
      <c r="S113" s="118"/>
      <c r="T113" s="118"/>
      <c r="U113" s="118"/>
      <c r="V113" s="118"/>
    </row>
    <row r="114" spans="1:22" ht="15.75" x14ac:dyDescent="0.25">
      <c r="A114" s="56"/>
      <c r="B114" s="33"/>
      <c r="C114" s="33"/>
      <c r="D114" s="34"/>
      <c r="E114" s="34"/>
      <c r="F114" s="35"/>
      <c r="G114" s="162"/>
      <c r="H114" s="163">
        <v>0.75</v>
      </c>
      <c r="I114" s="166" t="e">
        <f t="shared" si="8"/>
        <v>#NUM!</v>
      </c>
      <c r="J114" s="166" t="e">
        <f t="shared" si="9"/>
        <v>#NUM!</v>
      </c>
      <c r="K114" s="166" t="e">
        <f t="shared" si="10"/>
        <v>#NUM!</v>
      </c>
      <c r="L114" s="161" t="e">
        <f t="shared" si="11"/>
        <v>#NUM!</v>
      </c>
      <c r="M114" s="161" t="e">
        <f t="shared" si="12"/>
        <v>#NUM!</v>
      </c>
      <c r="N114" s="162"/>
      <c r="O114" s="162"/>
      <c r="P114" s="162"/>
      <c r="Q114" s="162"/>
      <c r="R114" s="160"/>
      <c r="S114" s="118"/>
      <c r="T114" s="118"/>
      <c r="U114" s="118"/>
      <c r="V114" s="118"/>
    </row>
    <row r="115" spans="1:22" ht="15.75" x14ac:dyDescent="0.25">
      <c r="A115" s="56"/>
      <c r="B115" s="33"/>
      <c r="C115" s="33"/>
      <c r="D115" s="34"/>
      <c r="E115" s="34"/>
      <c r="F115" s="35"/>
      <c r="G115" s="162">
        <v>5</v>
      </c>
      <c r="H115" s="163">
        <v>0.2</v>
      </c>
      <c r="I115" s="166" t="e">
        <f t="shared" si="8"/>
        <v>#NUM!</v>
      </c>
      <c r="J115" s="166" t="e">
        <f t="shared" si="9"/>
        <v>#NUM!</v>
      </c>
      <c r="K115" s="166" t="e">
        <f t="shared" si="10"/>
        <v>#NUM!</v>
      </c>
      <c r="L115" s="161" t="e">
        <f t="shared" si="11"/>
        <v>#NUM!</v>
      </c>
      <c r="M115" s="161" t="e">
        <f t="shared" si="12"/>
        <v>#NUM!</v>
      </c>
      <c r="N115" s="162"/>
      <c r="O115" s="162"/>
      <c r="P115" s="162"/>
      <c r="Q115" s="162"/>
      <c r="R115" s="160"/>
      <c r="S115" s="118"/>
      <c r="T115" s="118"/>
      <c r="U115" s="118"/>
      <c r="V115" s="118"/>
    </row>
    <row r="116" spans="1:22" ht="15.75" x14ac:dyDescent="0.25">
      <c r="A116" s="56"/>
      <c r="B116" s="33"/>
      <c r="C116" s="33"/>
      <c r="D116" s="34"/>
      <c r="E116" s="34"/>
      <c r="F116" s="35"/>
      <c r="G116" s="162"/>
      <c r="H116" s="163">
        <v>0.4</v>
      </c>
      <c r="I116" s="166" t="e">
        <f t="shared" si="8"/>
        <v>#NUM!</v>
      </c>
      <c r="J116" s="166" t="e">
        <f t="shared" si="9"/>
        <v>#NUM!</v>
      </c>
      <c r="K116" s="166" t="e">
        <f t="shared" si="10"/>
        <v>#NUM!</v>
      </c>
      <c r="L116" s="161" t="e">
        <f t="shared" si="11"/>
        <v>#NUM!</v>
      </c>
      <c r="M116" s="161" t="e">
        <f t="shared" si="12"/>
        <v>#NUM!</v>
      </c>
      <c r="N116" s="162"/>
      <c r="O116" s="162"/>
      <c r="P116" s="162"/>
      <c r="Q116" s="162"/>
      <c r="R116" s="160"/>
      <c r="S116" s="118"/>
      <c r="T116" s="118"/>
      <c r="U116" s="118"/>
      <c r="V116" s="118"/>
    </row>
    <row r="117" spans="1:22" ht="15.75" x14ac:dyDescent="0.25">
      <c r="A117" s="56"/>
      <c r="B117" s="33"/>
      <c r="C117" s="33"/>
      <c r="D117" s="34"/>
      <c r="E117" s="34"/>
      <c r="F117" s="35"/>
      <c r="G117" s="162"/>
      <c r="H117" s="163">
        <v>0.6</v>
      </c>
      <c r="I117" s="166" t="e">
        <f t="shared" si="8"/>
        <v>#NUM!</v>
      </c>
      <c r="J117" s="166" t="e">
        <f t="shared" si="9"/>
        <v>#NUM!</v>
      </c>
      <c r="K117" s="166" t="e">
        <f t="shared" si="10"/>
        <v>#NUM!</v>
      </c>
      <c r="L117" s="161" t="e">
        <f t="shared" si="11"/>
        <v>#NUM!</v>
      </c>
      <c r="M117" s="161" t="e">
        <f t="shared" si="12"/>
        <v>#NUM!</v>
      </c>
      <c r="N117" s="162"/>
      <c r="O117" s="162"/>
      <c r="P117" s="162"/>
      <c r="Q117" s="162"/>
      <c r="R117" s="160"/>
      <c r="S117" s="118"/>
      <c r="T117" s="118"/>
      <c r="U117" s="118"/>
      <c r="V117" s="118"/>
    </row>
    <row r="118" spans="1:22" ht="15.75" x14ac:dyDescent="0.25">
      <c r="A118" s="56"/>
      <c r="B118" s="33"/>
      <c r="C118" s="33"/>
      <c r="D118" s="34"/>
      <c r="E118" s="34"/>
      <c r="F118" s="35"/>
      <c r="G118" s="162"/>
      <c r="H118" s="163">
        <v>0.8</v>
      </c>
      <c r="I118" s="166" t="e">
        <f t="shared" si="8"/>
        <v>#NUM!</v>
      </c>
      <c r="J118" s="166" t="e">
        <f t="shared" si="9"/>
        <v>#NUM!</v>
      </c>
      <c r="K118" s="166" t="e">
        <f t="shared" si="10"/>
        <v>#NUM!</v>
      </c>
      <c r="L118" s="161" t="e">
        <f t="shared" si="11"/>
        <v>#NUM!</v>
      </c>
      <c r="M118" s="161" t="e">
        <f t="shared" si="12"/>
        <v>#NUM!</v>
      </c>
      <c r="N118" s="162"/>
      <c r="O118" s="162"/>
      <c r="P118" s="162"/>
      <c r="Q118" s="162"/>
      <c r="R118" s="160"/>
      <c r="S118" s="118"/>
      <c r="T118" s="118"/>
      <c r="U118" s="118"/>
      <c r="V118" s="118"/>
    </row>
    <row r="119" spans="1:22" ht="15.75" x14ac:dyDescent="0.25">
      <c r="A119" s="56"/>
      <c r="B119" s="33"/>
      <c r="C119" s="33"/>
      <c r="D119" s="34"/>
      <c r="E119" s="34"/>
      <c r="F119" s="35"/>
      <c r="G119" s="161"/>
      <c r="H119" s="161"/>
      <c r="I119" s="161"/>
      <c r="J119" s="161"/>
      <c r="K119" s="161"/>
      <c r="L119" s="161"/>
      <c r="M119" s="161"/>
      <c r="N119" s="161"/>
      <c r="O119" s="161"/>
      <c r="P119" s="161"/>
      <c r="Q119" s="162"/>
      <c r="R119" s="160"/>
      <c r="S119" s="118"/>
      <c r="T119" s="118"/>
      <c r="U119" s="118"/>
      <c r="V119" s="118"/>
    </row>
    <row r="120" spans="1:22" ht="15.75" x14ac:dyDescent="0.25">
      <c r="A120" s="56"/>
      <c r="B120" s="33"/>
      <c r="C120" s="33"/>
      <c r="D120" s="34"/>
      <c r="E120" s="34"/>
      <c r="F120" s="35"/>
      <c r="G120" s="161"/>
      <c r="H120" s="161"/>
      <c r="I120" s="161"/>
      <c r="J120" s="161"/>
      <c r="K120" s="161"/>
      <c r="L120" s="161"/>
      <c r="M120" s="161"/>
      <c r="N120" s="161"/>
      <c r="O120" s="161"/>
      <c r="P120" s="161"/>
      <c r="Q120" s="162"/>
      <c r="R120" s="160"/>
      <c r="S120" s="118"/>
      <c r="T120" s="118"/>
      <c r="U120" s="118"/>
      <c r="V120" s="118"/>
    </row>
    <row r="121" spans="1:22" ht="15.75" x14ac:dyDescent="0.25">
      <c r="A121" s="56"/>
      <c r="B121" s="33"/>
      <c r="C121" s="33"/>
      <c r="D121" s="34"/>
      <c r="E121" s="34"/>
      <c r="F121" s="35"/>
      <c r="G121" s="122"/>
      <c r="H121" s="122"/>
      <c r="I121" s="122"/>
      <c r="J121" s="122"/>
      <c r="K121" s="122"/>
      <c r="L121" s="122"/>
      <c r="M121" s="122"/>
      <c r="N121" s="122"/>
      <c r="O121" s="122"/>
      <c r="P121" s="122"/>
      <c r="Q121" s="123"/>
      <c r="R121" s="123"/>
      <c r="S121" s="118"/>
      <c r="T121" s="118"/>
      <c r="U121" s="118"/>
      <c r="V121" s="118"/>
    </row>
    <row r="122" spans="1:22" ht="15.75" x14ac:dyDescent="0.25">
      <c r="A122" s="56"/>
      <c r="B122" s="33"/>
      <c r="C122" s="33"/>
      <c r="D122" s="34"/>
      <c r="E122" s="34"/>
      <c r="F122" s="35"/>
      <c r="G122" s="13"/>
      <c r="H122" s="13"/>
      <c r="I122" s="13"/>
      <c r="J122" s="13"/>
      <c r="K122" s="13"/>
      <c r="L122" s="13"/>
      <c r="M122" s="13"/>
      <c r="N122" s="13"/>
      <c r="O122" s="13"/>
      <c r="P122" s="13"/>
      <c r="Q122" s="14"/>
      <c r="R122" s="14"/>
      <c r="S122" s="118"/>
      <c r="T122" s="118"/>
      <c r="U122" s="118"/>
      <c r="V122" s="118"/>
    </row>
    <row r="123" spans="1:22" ht="15.75" x14ac:dyDescent="0.25">
      <c r="A123" s="56"/>
      <c r="B123" s="33"/>
      <c r="C123" s="33"/>
      <c r="D123" s="34"/>
      <c r="E123" s="34"/>
      <c r="F123" s="35"/>
      <c r="G123" s="13"/>
      <c r="H123" s="13"/>
      <c r="I123" s="13"/>
      <c r="J123" s="13"/>
      <c r="K123" s="13"/>
      <c r="L123" s="13"/>
      <c r="M123" s="13"/>
      <c r="N123" s="13"/>
      <c r="O123" s="13"/>
      <c r="P123" s="13"/>
      <c r="Q123" s="14"/>
      <c r="R123" s="14"/>
      <c r="S123" s="118"/>
      <c r="T123" s="118"/>
      <c r="U123" s="118"/>
      <c r="V123" s="118"/>
    </row>
    <row r="124" spans="1:22" ht="15.75" x14ac:dyDescent="0.25">
      <c r="A124" s="56"/>
      <c r="B124" s="33"/>
      <c r="C124" s="33"/>
      <c r="D124" s="34"/>
      <c r="E124" s="34"/>
      <c r="F124" s="35"/>
      <c r="G124" s="13"/>
      <c r="H124" s="13"/>
      <c r="I124" s="13"/>
      <c r="J124" s="13"/>
      <c r="K124" s="13"/>
      <c r="L124" s="13"/>
      <c r="M124" s="13"/>
      <c r="N124" s="13"/>
      <c r="O124" s="13"/>
      <c r="P124" s="13"/>
      <c r="Q124" s="14"/>
      <c r="R124" s="14"/>
      <c r="S124" s="118"/>
      <c r="T124" s="118"/>
      <c r="U124" s="118"/>
      <c r="V124" s="118"/>
    </row>
    <row r="125" spans="1:22" ht="15.75" x14ac:dyDescent="0.25">
      <c r="A125" s="56"/>
      <c r="B125" s="33"/>
      <c r="C125" s="33"/>
      <c r="D125" s="34"/>
      <c r="E125" s="34"/>
      <c r="F125" s="35"/>
      <c r="G125" s="13"/>
      <c r="H125" s="13"/>
      <c r="I125" s="13"/>
      <c r="J125" s="13"/>
      <c r="K125" s="13"/>
      <c r="L125" s="13"/>
      <c r="M125" s="13"/>
      <c r="N125" s="13"/>
      <c r="O125" s="13"/>
      <c r="P125" s="13"/>
      <c r="Q125" s="14"/>
      <c r="R125" s="14"/>
      <c r="S125" s="118"/>
      <c r="T125" s="118"/>
      <c r="U125" s="118"/>
      <c r="V125" s="118"/>
    </row>
    <row r="126" spans="1:22" ht="15.75" x14ac:dyDescent="0.25">
      <c r="A126" s="56"/>
      <c r="B126" s="33"/>
      <c r="C126" s="33"/>
      <c r="D126" s="34"/>
      <c r="E126" s="34"/>
      <c r="F126" s="35"/>
      <c r="G126" s="13"/>
      <c r="H126" s="13"/>
      <c r="I126" s="13"/>
      <c r="J126" s="13"/>
      <c r="K126" s="13"/>
      <c r="L126" s="13"/>
      <c r="M126" s="13"/>
      <c r="N126" s="13"/>
      <c r="O126" s="13"/>
      <c r="P126" s="13"/>
      <c r="Q126" s="14"/>
      <c r="R126" s="14"/>
      <c r="S126" s="118"/>
      <c r="T126" s="118"/>
      <c r="U126" s="118"/>
      <c r="V126" s="118"/>
    </row>
    <row r="127" spans="1:22" ht="15.75" x14ac:dyDescent="0.25">
      <c r="A127" s="56"/>
      <c r="B127" s="33"/>
      <c r="C127" s="33"/>
      <c r="D127" s="34"/>
      <c r="E127" s="34"/>
      <c r="F127" s="35"/>
      <c r="G127" s="13"/>
      <c r="H127" s="13"/>
      <c r="I127" s="13"/>
      <c r="J127" s="13"/>
      <c r="K127" s="13"/>
      <c r="L127" s="13"/>
      <c r="M127" s="13"/>
      <c r="N127" s="13"/>
      <c r="O127" s="13"/>
      <c r="P127" s="13"/>
      <c r="Q127" s="14"/>
      <c r="R127" s="14"/>
      <c r="S127" s="118"/>
      <c r="T127" s="118"/>
      <c r="U127" s="118"/>
      <c r="V127" s="118"/>
    </row>
    <row r="128" spans="1:22" ht="15.75" x14ac:dyDescent="0.25">
      <c r="A128" s="56"/>
      <c r="B128" s="33"/>
      <c r="C128" s="33"/>
      <c r="D128" s="34"/>
      <c r="E128" s="34"/>
      <c r="F128" s="35"/>
      <c r="G128" s="13"/>
      <c r="H128" s="13"/>
      <c r="I128" s="13"/>
      <c r="J128" s="13"/>
      <c r="K128" s="13"/>
      <c r="L128" s="13"/>
      <c r="M128" s="13"/>
      <c r="N128" s="13"/>
      <c r="O128" s="13"/>
      <c r="P128" s="13"/>
      <c r="Q128" s="14"/>
      <c r="R128" s="14"/>
      <c r="S128" s="118"/>
      <c r="T128" s="118"/>
      <c r="U128" s="118"/>
      <c r="V128" s="118"/>
    </row>
    <row r="129" spans="1:22" ht="15.75" x14ac:dyDescent="0.25">
      <c r="A129" s="56"/>
      <c r="B129" s="33"/>
      <c r="C129" s="33"/>
      <c r="D129" s="34"/>
      <c r="E129" s="34"/>
      <c r="F129" s="35"/>
      <c r="G129" s="13"/>
      <c r="H129" s="13"/>
      <c r="I129" s="13"/>
      <c r="J129" s="13"/>
      <c r="K129" s="13"/>
      <c r="L129" s="13"/>
      <c r="M129" s="13"/>
      <c r="N129" s="13"/>
      <c r="O129" s="13"/>
      <c r="P129" s="13"/>
      <c r="Q129" s="14"/>
      <c r="R129" s="14"/>
      <c r="S129" s="118"/>
      <c r="T129" s="118"/>
      <c r="U129" s="118"/>
      <c r="V129" s="118"/>
    </row>
    <row r="130" spans="1:22" ht="15.75" x14ac:dyDescent="0.25">
      <c r="A130" s="56"/>
      <c r="B130" s="33"/>
      <c r="C130" s="33"/>
      <c r="D130" s="34"/>
      <c r="E130" s="34"/>
      <c r="F130" s="35"/>
      <c r="G130" s="13"/>
      <c r="H130" s="13"/>
      <c r="I130" s="13"/>
      <c r="J130" s="13"/>
      <c r="K130" s="13"/>
      <c r="L130" s="13"/>
      <c r="M130" s="13"/>
      <c r="N130" s="13"/>
      <c r="O130" s="13"/>
      <c r="P130" s="13"/>
      <c r="Q130" s="14"/>
      <c r="R130" s="14"/>
      <c r="S130" s="118"/>
      <c r="T130" s="118"/>
      <c r="U130" s="118"/>
      <c r="V130" s="118"/>
    </row>
    <row r="131" spans="1:22" ht="15.75" x14ac:dyDescent="0.25">
      <c r="A131" s="56"/>
      <c r="B131" s="33"/>
      <c r="C131" s="33"/>
      <c r="D131" s="34"/>
      <c r="E131" s="34"/>
      <c r="F131" s="35"/>
      <c r="G131" s="13"/>
      <c r="H131" s="13"/>
      <c r="I131" s="13"/>
      <c r="J131" s="13"/>
      <c r="K131" s="13"/>
      <c r="L131" s="13"/>
      <c r="M131" s="13"/>
      <c r="N131" s="13"/>
      <c r="O131" s="13"/>
      <c r="P131" s="13"/>
      <c r="Q131" s="14"/>
      <c r="R131" s="14"/>
      <c r="S131" s="118"/>
      <c r="T131" s="118"/>
      <c r="U131" s="118"/>
      <c r="V131" s="118"/>
    </row>
    <row r="132" spans="1:22" ht="15.75" x14ac:dyDescent="0.25">
      <c r="A132" s="56"/>
      <c r="B132" s="33"/>
      <c r="C132" s="33"/>
      <c r="D132" s="34"/>
      <c r="E132" s="34"/>
      <c r="F132" s="35"/>
      <c r="G132" s="13"/>
      <c r="H132" s="13"/>
      <c r="I132" s="13"/>
      <c r="J132" s="13"/>
      <c r="K132" s="13"/>
      <c r="L132" s="13"/>
      <c r="M132" s="13"/>
      <c r="N132" s="13"/>
      <c r="O132" s="13"/>
      <c r="P132" s="13"/>
      <c r="Q132" s="14"/>
      <c r="R132" s="14"/>
      <c r="S132" s="118"/>
      <c r="T132" s="118"/>
      <c r="U132" s="118"/>
      <c r="V132" s="118"/>
    </row>
    <row r="133" spans="1:22" ht="15.75" x14ac:dyDescent="0.25">
      <c r="A133" s="56"/>
      <c r="B133" s="33"/>
      <c r="C133" s="33"/>
      <c r="D133" s="34"/>
      <c r="E133" s="34"/>
      <c r="F133" s="35"/>
      <c r="G133" s="13"/>
      <c r="H133" s="13"/>
      <c r="I133" s="13"/>
      <c r="J133" s="13"/>
      <c r="K133" s="13"/>
      <c r="L133" s="13"/>
      <c r="M133" s="13"/>
      <c r="N133" s="13"/>
      <c r="O133" s="13"/>
      <c r="P133" s="13"/>
      <c r="Q133" s="14"/>
      <c r="R133" s="14"/>
      <c r="S133" s="118"/>
      <c r="T133" s="118"/>
      <c r="U133" s="118"/>
      <c r="V133" s="118"/>
    </row>
    <row r="134" spans="1:22" ht="15.75" x14ac:dyDescent="0.25">
      <c r="A134" s="56"/>
      <c r="B134" s="33"/>
      <c r="C134" s="33"/>
      <c r="D134" s="34"/>
      <c r="E134" s="34"/>
      <c r="F134" s="35"/>
      <c r="G134" s="13"/>
      <c r="H134" s="13"/>
      <c r="I134" s="13"/>
      <c r="J134" s="13"/>
      <c r="K134" s="13"/>
      <c r="L134" s="13"/>
      <c r="M134" s="13"/>
      <c r="N134" s="13"/>
      <c r="O134" s="13"/>
      <c r="P134" s="13"/>
      <c r="Q134" s="14"/>
      <c r="R134" s="14"/>
      <c r="S134" s="118"/>
      <c r="T134" s="118"/>
      <c r="U134" s="118"/>
      <c r="V134" s="118"/>
    </row>
    <row r="135" spans="1:22" ht="15.75" x14ac:dyDescent="0.25">
      <c r="A135" s="56"/>
      <c r="B135" s="33"/>
      <c r="C135" s="33"/>
      <c r="D135" s="34"/>
      <c r="E135" s="34"/>
      <c r="F135" s="35"/>
      <c r="G135" s="13"/>
      <c r="H135" s="13"/>
      <c r="I135" s="13"/>
      <c r="J135" s="13"/>
      <c r="K135" s="13"/>
      <c r="L135" s="13"/>
      <c r="M135" s="13"/>
      <c r="N135" s="13"/>
      <c r="O135" s="13"/>
      <c r="P135" s="13"/>
      <c r="Q135" s="14"/>
      <c r="R135" s="14"/>
      <c r="S135" s="118"/>
      <c r="T135" s="118"/>
      <c r="U135" s="118"/>
      <c r="V135" s="118"/>
    </row>
    <row r="136" spans="1:22" ht="15.75" x14ac:dyDescent="0.25">
      <c r="A136" s="56"/>
      <c r="B136" s="33"/>
      <c r="C136" s="33"/>
      <c r="D136" s="34"/>
      <c r="E136" s="34"/>
      <c r="F136" s="36"/>
      <c r="G136" s="13"/>
      <c r="H136" s="13"/>
      <c r="I136" s="13"/>
      <c r="J136" s="13"/>
      <c r="K136" s="13"/>
      <c r="L136" s="13"/>
      <c r="M136" s="13"/>
      <c r="N136" s="13"/>
      <c r="O136" s="13"/>
      <c r="P136" s="13"/>
      <c r="Q136" s="14"/>
      <c r="R136" s="14"/>
      <c r="S136" s="118"/>
      <c r="T136" s="118"/>
      <c r="U136" s="118"/>
      <c r="V136" s="118"/>
    </row>
    <row r="137" spans="1:22" ht="15.75" x14ac:dyDescent="0.25">
      <c r="A137" s="56"/>
      <c r="B137" s="33"/>
      <c r="C137" s="33"/>
      <c r="D137" s="34"/>
      <c r="E137" s="34"/>
      <c r="F137" s="35"/>
      <c r="G137" s="13"/>
      <c r="H137" s="13"/>
      <c r="I137" s="13"/>
      <c r="J137" s="13"/>
      <c r="K137" s="13"/>
      <c r="L137" s="13"/>
      <c r="M137" s="13"/>
      <c r="N137" s="13"/>
      <c r="O137" s="13"/>
      <c r="P137" s="13"/>
      <c r="Q137" s="14"/>
      <c r="R137" s="14"/>
      <c r="S137" s="118"/>
      <c r="T137" s="118"/>
      <c r="U137" s="118"/>
      <c r="V137" s="118"/>
    </row>
    <row r="138" spans="1:22" ht="15.75" x14ac:dyDescent="0.25">
      <c r="A138" s="56"/>
      <c r="B138" s="33"/>
      <c r="C138" s="33"/>
      <c r="D138" s="34"/>
      <c r="E138" s="34"/>
      <c r="F138" s="35"/>
      <c r="G138" s="13"/>
      <c r="H138" s="13"/>
      <c r="I138" s="13"/>
      <c r="J138" s="13"/>
      <c r="K138" s="13"/>
      <c r="L138" s="13"/>
      <c r="M138" s="13"/>
      <c r="N138" s="13"/>
      <c r="O138" s="13"/>
      <c r="P138" s="13"/>
      <c r="Q138" s="14"/>
      <c r="R138" s="14"/>
      <c r="S138" s="118"/>
      <c r="T138" s="118"/>
      <c r="U138" s="118"/>
      <c r="V138" s="118"/>
    </row>
    <row r="139" spans="1:22" ht="15.75" x14ac:dyDescent="0.25">
      <c r="A139" s="56"/>
      <c r="B139" s="33"/>
      <c r="C139" s="33"/>
      <c r="D139" s="34"/>
      <c r="E139" s="34"/>
      <c r="F139" s="35"/>
      <c r="G139" s="13"/>
      <c r="H139" s="13"/>
      <c r="I139" s="13"/>
      <c r="J139" s="13"/>
      <c r="K139" s="13"/>
      <c r="L139" s="13"/>
      <c r="M139" s="13"/>
      <c r="N139" s="13"/>
      <c r="O139" s="13"/>
      <c r="P139" s="13"/>
      <c r="Q139" s="14"/>
      <c r="R139" s="14"/>
      <c r="S139" s="118"/>
      <c r="T139" s="118"/>
      <c r="U139" s="118"/>
      <c r="V139" s="118"/>
    </row>
    <row r="140" spans="1:22" ht="15.75" x14ac:dyDescent="0.25">
      <c r="A140" s="56"/>
      <c r="B140" s="33"/>
      <c r="C140" s="33"/>
      <c r="D140" s="34"/>
      <c r="E140" s="34"/>
      <c r="F140" s="35"/>
      <c r="G140" s="13"/>
      <c r="H140" s="13"/>
      <c r="I140" s="13"/>
      <c r="J140" s="13"/>
      <c r="K140" s="13"/>
      <c r="L140" s="13"/>
      <c r="M140" s="13"/>
      <c r="N140" s="13"/>
      <c r="O140" s="13"/>
      <c r="P140" s="13"/>
      <c r="Q140" s="14"/>
      <c r="R140" s="14"/>
      <c r="S140" s="118"/>
      <c r="T140" s="118"/>
      <c r="U140" s="118"/>
      <c r="V140" s="118"/>
    </row>
    <row r="141" spans="1:22" ht="15.75" x14ac:dyDescent="0.25">
      <c r="A141" s="56"/>
      <c r="B141" s="33"/>
      <c r="C141" s="33"/>
      <c r="D141" s="34"/>
      <c r="E141" s="34"/>
      <c r="F141" s="35"/>
      <c r="G141" s="13"/>
      <c r="H141" s="13"/>
      <c r="I141" s="13"/>
      <c r="J141" s="13"/>
      <c r="K141" s="13"/>
      <c r="L141" s="13"/>
      <c r="M141" s="13"/>
      <c r="N141" s="13"/>
      <c r="O141" s="13"/>
      <c r="P141" s="13"/>
      <c r="Q141" s="14"/>
      <c r="R141" s="14"/>
      <c r="S141" s="118"/>
      <c r="T141" s="118"/>
      <c r="U141" s="118"/>
      <c r="V141" s="118"/>
    </row>
    <row r="142" spans="1:22" ht="15.75" x14ac:dyDescent="0.25">
      <c r="A142" s="56"/>
      <c r="B142" s="33"/>
      <c r="C142" s="33"/>
      <c r="D142" s="34"/>
      <c r="E142" s="34"/>
      <c r="F142" s="35"/>
      <c r="G142" s="13"/>
      <c r="H142" s="13"/>
      <c r="I142" s="13"/>
      <c r="J142" s="13"/>
      <c r="K142" s="13"/>
      <c r="L142" s="13"/>
      <c r="M142" s="13"/>
      <c r="N142" s="13"/>
      <c r="O142" s="13"/>
      <c r="P142" s="13"/>
      <c r="Q142" s="14"/>
      <c r="R142" s="14"/>
      <c r="S142" s="118"/>
      <c r="T142" s="118"/>
      <c r="U142" s="118"/>
      <c r="V142" s="118"/>
    </row>
    <row r="143" spans="1:22" ht="15.75" x14ac:dyDescent="0.25">
      <c r="A143" s="56"/>
      <c r="B143" s="33"/>
      <c r="C143" s="33"/>
      <c r="D143" s="34"/>
      <c r="E143" s="34"/>
      <c r="F143" s="35"/>
      <c r="G143" s="13"/>
      <c r="H143" s="13"/>
      <c r="I143" s="13"/>
      <c r="J143" s="13"/>
      <c r="K143" s="13"/>
      <c r="L143" s="13"/>
      <c r="M143" s="13"/>
      <c r="N143" s="13"/>
      <c r="O143" s="13"/>
      <c r="P143" s="13"/>
      <c r="Q143" s="14"/>
      <c r="R143" s="14"/>
      <c r="S143" s="118"/>
      <c r="T143" s="118"/>
      <c r="U143" s="118"/>
      <c r="V143" s="118"/>
    </row>
    <row r="144" spans="1:22" ht="15.75" x14ac:dyDescent="0.25">
      <c r="A144" s="56"/>
      <c r="B144" s="33"/>
      <c r="C144" s="33"/>
      <c r="D144" s="34"/>
      <c r="E144" s="34"/>
      <c r="F144" s="35"/>
      <c r="G144" s="13"/>
      <c r="H144" s="13"/>
      <c r="I144" s="13"/>
      <c r="J144" s="13"/>
      <c r="K144" s="13"/>
      <c r="L144" s="13"/>
      <c r="M144" s="13"/>
      <c r="N144" s="13"/>
      <c r="O144" s="13"/>
      <c r="P144" s="13"/>
      <c r="Q144" s="14"/>
      <c r="R144" s="14"/>
      <c r="S144" s="118"/>
      <c r="T144" s="118"/>
      <c r="U144" s="118"/>
      <c r="V144" s="118"/>
    </row>
    <row r="145" spans="1:22" ht="15.75" x14ac:dyDescent="0.25">
      <c r="A145" s="56"/>
      <c r="B145" s="33"/>
      <c r="C145" s="33"/>
      <c r="D145" s="34"/>
      <c r="E145" s="34"/>
      <c r="F145" s="35"/>
      <c r="G145" s="13"/>
      <c r="H145" s="13"/>
      <c r="I145" s="13"/>
      <c r="J145" s="13"/>
      <c r="K145" s="13"/>
      <c r="L145" s="13"/>
      <c r="M145" s="13"/>
      <c r="N145" s="13"/>
      <c r="O145" s="13"/>
      <c r="P145" s="13"/>
      <c r="Q145" s="14"/>
      <c r="R145" s="14"/>
      <c r="S145" s="118"/>
      <c r="T145" s="118"/>
      <c r="U145" s="118"/>
      <c r="V145" s="118"/>
    </row>
    <row r="146" spans="1:22" ht="15.75" x14ac:dyDescent="0.25">
      <c r="A146" s="56"/>
      <c r="B146" s="33"/>
      <c r="C146" s="33"/>
      <c r="D146" s="34"/>
      <c r="E146" s="34"/>
      <c r="F146" s="35"/>
      <c r="G146" s="13"/>
      <c r="H146" s="13"/>
      <c r="I146" s="13"/>
      <c r="J146" s="13"/>
      <c r="K146" s="13"/>
      <c r="L146" s="13"/>
      <c r="M146" s="13"/>
      <c r="N146" s="13"/>
      <c r="O146" s="13"/>
      <c r="P146" s="13"/>
      <c r="Q146" s="14"/>
      <c r="R146" s="14"/>
      <c r="S146" s="118"/>
      <c r="T146" s="118"/>
      <c r="U146" s="118"/>
      <c r="V146" s="118"/>
    </row>
    <row r="147" spans="1:22" ht="15.75" x14ac:dyDescent="0.25">
      <c r="A147" s="56"/>
      <c r="B147" s="33"/>
      <c r="C147" s="33"/>
      <c r="D147" s="34"/>
      <c r="E147" s="34"/>
      <c r="F147" s="35"/>
      <c r="G147" s="13"/>
      <c r="H147" s="13"/>
      <c r="I147" s="13"/>
      <c r="J147" s="13"/>
      <c r="K147" s="13"/>
      <c r="L147" s="13"/>
      <c r="M147" s="13"/>
      <c r="N147" s="13"/>
      <c r="O147" s="13"/>
      <c r="P147" s="13"/>
      <c r="Q147" s="14"/>
      <c r="R147" s="14"/>
      <c r="S147" s="118"/>
      <c r="T147" s="118"/>
      <c r="U147" s="118"/>
      <c r="V147" s="118"/>
    </row>
    <row r="148" spans="1:22" ht="15.75" x14ac:dyDescent="0.25">
      <c r="A148" s="56"/>
      <c r="B148" s="33"/>
      <c r="C148" s="33"/>
      <c r="D148" s="34"/>
      <c r="E148" s="34"/>
      <c r="F148" s="35"/>
      <c r="G148" s="13"/>
      <c r="H148" s="13"/>
      <c r="I148" s="13"/>
      <c r="J148" s="13"/>
      <c r="K148" s="13"/>
      <c r="L148" s="13"/>
      <c r="M148" s="13"/>
      <c r="N148" s="13"/>
      <c r="O148" s="13"/>
      <c r="P148" s="13"/>
      <c r="Q148" s="14"/>
      <c r="R148" s="14"/>
      <c r="S148" s="118"/>
      <c r="T148" s="118"/>
      <c r="U148" s="118"/>
      <c r="V148" s="118"/>
    </row>
    <row r="149" spans="1:22" ht="15.75" x14ac:dyDescent="0.25">
      <c r="A149" s="56"/>
      <c r="B149" s="33"/>
      <c r="C149" s="33"/>
      <c r="D149" s="34"/>
      <c r="E149" s="34"/>
      <c r="F149" s="35"/>
      <c r="G149" s="13"/>
      <c r="H149" s="13"/>
      <c r="I149" s="13"/>
      <c r="J149" s="13"/>
      <c r="K149" s="13"/>
      <c r="L149" s="13"/>
      <c r="M149" s="13"/>
      <c r="N149" s="13"/>
      <c r="O149" s="13"/>
      <c r="P149" s="13"/>
      <c r="Q149" s="14"/>
      <c r="R149" s="14"/>
      <c r="S149" s="118"/>
      <c r="T149" s="118"/>
      <c r="U149" s="118"/>
      <c r="V149" s="118"/>
    </row>
    <row r="150" spans="1:22" ht="15.75" x14ac:dyDescent="0.25">
      <c r="A150" s="56"/>
      <c r="B150" s="33"/>
      <c r="C150" s="33"/>
      <c r="D150" s="34"/>
      <c r="E150" s="34"/>
      <c r="F150" s="35"/>
      <c r="G150" s="13"/>
      <c r="H150" s="13"/>
      <c r="I150" s="13"/>
      <c r="J150" s="13"/>
      <c r="K150" s="13"/>
      <c r="L150" s="13"/>
      <c r="M150" s="13"/>
      <c r="N150" s="13"/>
      <c r="O150" s="13"/>
      <c r="P150" s="13"/>
      <c r="Q150" s="14"/>
      <c r="R150" s="14"/>
      <c r="S150" s="118"/>
      <c r="T150" s="118"/>
      <c r="U150" s="118"/>
      <c r="V150" s="118"/>
    </row>
    <row r="151" spans="1:22" ht="15.75" x14ac:dyDescent="0.25">
      <c r="A151" s="56"/>
      <c r="B151" s="33"/>
      <c r="C151" s="33"/>
      <c r="D151" s="34"/>
      <c r="E151" s="34"/>
      <c r="F151" s="35"/>
      <c r="G151" s="13"/>
      <c r="H151" s="13"/>
      <c r="I151" s="13"/>
      <c r="J151" s="13"/>
      <c r="K151" s="13"/>
      <c r="L151" s="13"/>
      <c r="M151" s="13"/>
      <c r="N151" s="13"/>
      <c r="O151" s="13"/>
      <c r="P151" s="13"/>
      <c r="Q151" s="14"/>
      <c r="R151" s="14"/>
      <c r="S151" s="118"/>
      <c r="T151" s="118"/>
      <c r="U151" s="118"/>
      <c r="V151" s="118"/>
    </row>
    <row r="152" spans="1:22" ht="15.75" x14ac:dyDescent="0.25">
      <c r="A152" s="56"/>
      <c r="B152" s="33"/>
      <c r="C152" s="33"/>
      <c r="D152" s="34"/>
      <c r="E152" s="34"/>
      <c r="F152" s="35"/>
      <c r="G152" s="13"/>
      <c r="H152" s="13"/>
      <c r="I152" s="13"/>
      <c r="J152" s="13"/>
      <c r="K152" s="13"/>
      <c r="L152" s="13"/>
      <c r="M152" s="13"/>
      <c r="N152" s="13"/>
      <c r="O152" s="13"/>
      <c r="P152" s="13"/>
      <c r="Q152" s="14"/>
      <c r="R152" s="14"/>
      <c r="S152" s="118"/>
      <c r="T152" s="118"/>
      <c r="U152" s="118"/>
      <c r="V152" s="118"/>
    </row>
    <row r="153" spans="1:22" ht="15.75" x14ac:dyDescent="0.25">
      <c r="A153" s="56"/>
      <c r="B153" s="33"/>
      <c r="C153" s="33"/>
      <c r="D153" s="34"/>
      <c r="E153" s="34"/>
      <c r="F153" s="35"/>
      <c r="G153" s="13"/>
      <c r="H153" s="13"/>
      <c r="I153" s="13"/>
      <c r="J153" s="13"/>
      <c r="K153" s="13"/>
      <c r="L153" s="13"/>
      <c r="M153" s="13"/>
      <c r="N153" s="13"/>
      <c r="O153" s="13"/>
      <c r="P153" s="13"/>
      <c r="Q153" s="14"/>
      <c r="R153" s="14"/>
      <c r="S153" s="118"/>
      <c r="T153" s="118"/>
      <c r="U153" s="118"/>
      <c r="V153" s="118"/>
    </row>
    <row r="154" spans="1:22" ht="15.75" x14ac:dyDescent="0.25">
      <c r="A154" s="56"/>
      <c r="B154" s="33"/>
      <c r="C154" s="33"/>
      <c r="D154" s="34"/>
      <c r="E154" s="34"/>
      <c r="F154" s="35"/>
      <c r="G154" s="13"/>
      <c r="H154" s="13"/>
      <c r="I154" s="13"/>
      <c r="J154" s="13"/>
      <c r="K154" s="13"/>
      <c r="L154" s="13"/>
      <c r="M154" s="13"/>
      <c r="N154" s="13"/>
      <c r="O154" s="13"/>
      <c r="P154" s="13"/>
      <c r="Q154" s="14"/>
      <c r="R154" s="14"/>
      <c r="S154" s="118"/>
      <c r="T154" s="118"/>
      <c r="U154" s="118"/>
      <c r="V154" s="118"/>
    </row>
    <row r="155" spans="1:22" ht="15.75" x14ac:dyDescent="0.25">
      <c r="A155" s="56"/>
      <c r="B155" s="33"/>
      <c r="C155" s="33"/>
      <c r="D155" s="34"/>
      <c r="E155" s="34"/>
      <c r="F155" s="35"/>
      <c r="G155" s="13"/>
      <c r="H155" s="13"/>
      <c r="I155" s="13"/>
      <c r="J155" s="13"/>
      <c r="K155" s="13"/>
      <c r="L155" s="13"/>
      <c r="M155" s="13"/>
      <c r="N155" s="13"/>
      <c r="O155" s="13"/>
      <c r="P155" s="13"/>
      <c r="Q155" s="14"/>
      <c r="R155" s="14"/>
      <c r="S155" s="118"/>
      <c r="T155" s="118"/>
      <c r="U155" s="118"/>
      <c r="V155" s="118"/>
    </row>
    <row r="156" spans="1:22" ht="15.75" x14ac:dyDescent="0.25">
      <c r="A156" s="56"/>
      <c r="B156" s="33"/>
      <c r="C156" s="33"/>
      <c r="D156" s="34"/>
      <c r="E156" s="34"/>
      <c r="F156" s="35"/>
      <c r="G156" s="13"/>
      <c r="H156" s="13"/>
      <c r="I156" s="13"/>
      <c r="J156" s="13"/>
      <c r="K156" s="13"/>
      <c r="L156" s="13"/>
      <c r="M156" s="13"/>
      <c r="N156" s="13"/>
      <c r="O156" s="13"/>
      <c r="P156" s="13"/>
      <c r="Q156" s="14"/>
      <c r="R156" s="14"/>
      <c r="S156" s="118"/>
      <c r="T156" s="118"/>
      <c r="U156" s="118"/>
      <c r="V156" s="118"/>
    </row>
    <row r="157" spans="1:22" ht="15.75" x14ac:dyDescent="0.25">
      <c r="A157" s="56"/>
      <c r="B157" s="33"/>
      <c r="C157" s="33"/>
      <c r="D157" s="34"/>
      <c r="E157" s="34"/>
      <c r="F157" s="35"/>
      <c r="G157" s="13"/>
      <c r="H157" s="13"/>
      <c r="I157" s="13"/>
      <c r="J157" s="13"/>
      <c r="K157" s="13"/>
      <c r="L157" s="13"/>
      <c r="M157" s="13"/>
      <c r="N157" s="13"/>
      <c r="O157" s="13"/>
      <c r="P157" s="13"/>
      <c r="Q157" s="14"/>
      <c r="R157" s="14"/>
      <c r="S157" s="118"/>
      <c r="T157" s="118"/>
      <c r="U157" s="118"/>
      <c r="V157" s="118"/>
    </row>
    <row r="158" spans="1:22" ht="15.75" x14ac:dyDescent="0.25">
      <c r="A158" s="56"/>
      <c r="B158" s="33"/>
      <c r="C158" s="33"/>
      <c r="D158" s="34"/>
      <c r="E158" s="34"/>
      <c r="F158" s="35"/>
      <c r="G158" s="13"/>
      <c r="H158" s="13"/>
      <c r="I158" s="13"/>
      <c r="J158" s="13"/>
      <c r="K158" s="13"/>
      <c r="L158" s="13"/>
      <c r="M158" s="13"/>
      <c r="N158" s="13"/>
      <c r="O158" s="13"/>
      <c r="P158" s="13"/>
      <c r="Q158" s="14"/>
      <c r="R158" s="14"/>
      <c r="S158" s="118"/>
      <c r="T158" s="118"/>
      <c r="U158" s="118"/>
      <c r="V158" s="118"/>
    </row>
    <row r="159" spans="1:22" ht="15.75" x14ac:dyDescent="0.25">
      <c r="A159" s="56"/>
      <c r="B159" s="33"/>
      <c r="C159" s="33"/>
      <c r="D159" s="34"/>
      <c r="E159" s="34"/>
      <c r="F159" s="35"/>
      <c r="G159" s="13"/>
      <c r="H159" s="13"/>
      <c r="I159" s="13"/>
      <c r="J159" s="13"/>
      <c r="K159" s="13"/>
      <c r="L159" s="13"/>
      <c r="M159" s="13"/>
      <c r="N159" s="13"/>
      <c r="O159" s="13"/>
      <c r="P159" s="13"/>
      <c r="Q159" s="14"/>
      <c r="R159" s="14"/>
      <c r="S159" s="118"/>
      <c r="T159" s="118"/>
      <c r="U159" s="118"/>
      <c r="V159" s="118"/>
    </row>
    <row r="160" spans="1:22" ht="15.75" x14ac:dyDescent="0.25">
      <c r="A160" s="56"/>
      <c r="B160" s="33"/>
      <c r="C160" s="33"/>
      <c r="D160" s="34"/>
      <c r="E160" s="34"/>
      <c r="F160" s="35"/>
      <c r="G160" s="13"/>
      <c r="H160" s="13"/>
      <c r="I160" s="13"/>
      <c r="J160" s="13"/>
      <c r="K160" s="13"/>
      <c r="L160" s="13"/>
      <c r="M160" s="13"/>
      <c r="N160" s="13"/>
      <c r="O160" s="13"/>
      <c r="P160" s="13"/>
      <c r="Q160" s="14"/>
      <c r="R160" s="14"/>
      <c r="S160" s="118"/>
      <c r="T160" s="118"/>
      <c r="U160" s="118"/>
      <c r="V160" s="118"/>
    </row>
    <row r="161" spans="1:22" ht="15.75" x14ac:dyDescent="0.25">
      <c r="A161" s="56"/>
      <c r="B161" s="33"/>
      <c r="C161" s="33"/>
      <c r="D161" s="34"/>
      <c r="E161" s="34"/>
      <c r="F161" s="35"/>
      <c r="G161" s="13"/>
      <c r="H161" s="13"/>
      <c r="I161" s="13"/>
      <c r="J161" s="13"/>
      <c r="K161" s="13"/>
      <c r="L161" s="13"/>
      <c r="M161" s="13"/>
      <c r="N161" s="13"/>
      <c r="O161" s="13"/>
      <c r="P161" s="13"/>
      <c r="Q161" s="14"/>
      <c r="R161" s="14"/>
      <c r="S161" s="118"/>
      <c r="T161" s="118"/>
      <c r="U161" s="118"/>
      <c r="V161" s="118"/>
    </row>
    <row r="162" spans="1:22" ht="15.75" x14ac:dyDescent="0.25">
      <c r="A162" s="56"/>
      <c r="B162" s="33"/>
      <c r="C162" s="33"/>
      <c r="D162" s="34"/>
      <c r="E162" s="34"/>
      <c r="F162" s="35"/>
      <c r="G162" s="13"/>
      <c r="H162" s="13"/>
      <c r="I162" s="13"/>
      <c r="J162" s="13"/>
      <c r="K162" s="13"/>
      <c r="L162" s="13"/>
      <c r="M162" s="13"/>
      <c r="N162" s="13"/>
      <c r="O162" s="13"/>
      <c r="P162" s="13"/>
      <c r="Q162" s="14"/>
      <c r="R162" s="14"/>
      <c r="S162" s="118"/>
      <c r="T162" s="118"/>
      <c r="U162" s="118"/>
      <c r="V162" s="118"/>
    </row>
    <row r="163" spans="1:22" ht="15.75" x14ac:dyDescent="0.25">
      <c r="A163" s="56"/>
      <c r="B163" s="33"/>
      <c r="C163" s="33"/>
      <c r="D163" s="34"/>
      <c r="E163" s="34"/>
      <c r="F163" s="35"/>
      <c r="G163" s="13"/>
      <c r="H163" s="13"/>
      <c r="I163" s="13"/>
      <c r="J163" s="13"/>
      <c r="K163" s="13"/>
      <c r="L163" s="13"/>
      <c r="M163" s="13"/>
      <c r="N163" s="13"/>
      <c r="O163" s="13"/>
      <c r="P163" s="13"/>
      <c r="Q163" s="14"/>
      <c r="R163" s="14"/>
      <c r="S163" s="118"/>
      <c r="T163" s="118"/>
      <c r="U163" s="118"/>
      <c r="V163" s="118"/>
    </row>
    <row r="164" spans="1:22" ht="15.75" x14ac:dyDescent="0.25">
      <c r="A164" s="56"/>
      <c r="B164" s="33"/>
      <c r="C164" s="33"/>
      <c r="D164" s="34"/>
      <c r="E164" s="34"/>
      <c r="F164" s="35"/>
      <c r="G164" s="13"/>
      <c r="H164" s="13"/>
      <c r="I164" s="13"/>
      <c r="J164" s="13"/>
      <c r="K164" s="13"/>
      <c r="L164" s="13"/>
      <c r="M164" s="13"/>
      <c r="N164" s="13"/>
      <c r="O164" s="13"/>
      <c r="P164" s="13"/>
      <c r="Q164" s="14"/>
      <c r="R164" s="14"/>
      <c r="S164" s="118"/>
      <c r="T164" s="118"/>
      <c r="U164" s="118"/>
      <c r="V164" s="118"/>
    </row>
    <row r="165" spans="1:22" ht="15.75" x14ac:dyDescent="0.25">
      <c r="A165" s="56"/>
      <c r="B165" s="33"/>
      <c r="C165" s="33"/>
      <c r="D165" s="34"/>
      <c r="E165" s="34"/>
      <c r="F165" s="35"/>
      <c r="G165" s="13"/>
      <c r="H165" s="13"/>
      <c r="I165" s="13"/>
      <c r="J165" s="13"/>
      <c r="K165" s="13"/>
      <c r="L165" s="13"/>
      <c r="M165" s="13"/>
      <c r="N165" s="13"/>
      <c r="O165" s="13"/>
      <c r="P165" s="13"/>
      <c r="Q165" s="14"/>
      <c r="R165" s="14"/>
      <c r="S165" s="118"/>
      <c r="T165" s="118"/>
      <c r="U165" s="118"/>
      <c r="V165" s="118"/>
    </row>
    <row r="166" spans="1:22" ht="15.75" x14ac:dyDescent="0.25">
      <c r="A166" s="56"/>
      <c r="B166" s="33"/>
      <c r="C166" s="33"/>
      <c r="D166" s="34"/>
      <c r="E166" s="34"/>
      <c r="F166" s="35"/>
      <c r="G166" s="13"/>
      <c r="H166" s="13"/>
      <c r="I166" s="13"/>
      <c r="J166" s="13"/>
      <c r="K166" s="13"/>
      <c r="L166" s="13"/>
      <c r="M166" s="13"/>
      <c r="N166" s="13"/>
      <c r="O166" s="13"/>
      <c r="P166" s="13"/>
      <c r="Q166" s="14"/>
      <c r="R166" s="14"/>
      <c r="S166" s="118"/>
      <c r="T166" s="118"/>
      <c r="U166" s="118"/>
      <c r="V166" s="118"/>
    </row>
    <row r="167" spans="1:22" ht="15.75" x14ac:dyDescent="0.25">
      <c r="A167" s="56"/>
      <c r="B167" s="33"/>
      <c r="C167" s="33"/>
      <c r="D167" s="34"/>
      <c r="E167" s="34"/>
      <c r="F167" s="35"/>
      <c r="G167" s="13"/>
      <c r="H167" s="13"/>
      <c r="I167" s="13"/>
      <c r="J167" s="13"/>
      <c r="K167" s="13"/>
      <c r="L167" s="13"/>
      <c r="M167" s="13"/>
      <c r="N167" s="13"/>
      <c r="O167" s="13"/>
      <c r="P167" s="13"/>
      <c r="Q167" s="14"/>
      <c r="R167" s="14"/>
      <c r="S167" s="118"/>
      <c r="T167" s="118"/>
      <c r="U167" s="118"/>
      <c r="V167" s="118"/>
    </row>
    <row r="168" spans="1:22" ht="15.75" x14ac:dyDescent="0.25">
      <c r="A168" s="56"/>
      <c r="B168" s="33"/>
      <c r="C168" s="33"/>
      <c r="D168" s="34"/>
      <c r="E168" s="34"/>
      <c r="F168" s="35"/>
      <c r="G168" s="13"/>
      <c r="H168" s="13"/>
      <c r="I168" s="13"/>
      <c r="J168" s="13"/>
      <c r="K168" s="13"/>
      <c r="L168" s="13"/>
      <c r="M168" s="13"/>
      <c r="N168" s="13"/>
      <c r="O168" s="13"/>
      <c r="P168" s="13"/>
      <c r="Q168" s="14"/>
      <c r="R168" s="14"/>
      <c r="S168" s="118"/>
      <c r="T168" s="118"/>
      <c r="U168" s="118"/>
      <c r="V168" s="118"/>
    </row>
    <row r="169" spans="1:22" ht="15.75" x14ac:dyDescent="0.25">
      <c r="A169" s="56"/>
      <c r="B169" s="33"/>
      <c r="C169" s="33"/>
      <c r="D169" s="34"/>
      <c r="E169" s="34"/>
      <c r="F169" s="35"/>
      <c r="G169" s="13"/>
      <c r="H169" s="13"/>
      <c r="I169" s="13"/>
      <c r="J169" s="13"/>
      <c r="K169" s="13"/>
      <c r="L169" s="13"/>
      <c r="M169" s="13"/>
      <c r="N169" s="13"/>
      <c r="O169" s="13"/>
      <c r="P169" s="13"/>
      <c r="Q169" s="14"/>
      <c r="R169" s="14"/>
      <c r="S169" s="118"/>
      <c r="T169" s="118"/>
      <c r="U169" s="118"/>
      <c r="V169" s="118"/>
    </row>
    <row r="170" spans="1:22" ht="15.75" x14ac:dyDescent="0.25">
      <c r="A170" s="56"/>
      <c r="B170" s="33"/>
      <c r="C170" s="33"/>
      <c r="D170" s="34"/>
      <c r="E170" s="34"/>
      <c r="F170" s="35"/>
      <c r="G170" s="13"/>
      <c r="H170" s="13"/>
      <c r="I170" s="13"/>
      <c r="J170" s="13"/>
      <c r="K170" s="13"/>
      <c r="L170" s="13"/>
      <c r="M170" s="13"/>
      <c r="N170" s="13"/>
      <c r="O170" s="13"/>
      <c r="P170" s="13"/>
      <c r="Q170" s="14"/>
      <c r="R170" s="14"/>
      <c r="S170" s="118"/>
      <c r="T170" s="118"/>
      <c r="U170" s="118"/>
      <c r="V170" s="118"/>
    </row>
    <row r="171" spans="1:22" ht="15.75" x14ac:dyDescent="0.25">
      <c r="A171" s="56"/>
      <c r="B171" s="33"/>
      <c r="C171" s="33"/>
      <c r="D171" s="34"/>
      <c r="E171" s="34"/>
      <c r="F171" s="35"/>
      <c r="G171" s="13"/>
      <c r="H171" s="13"/>
      <c r="I171" s="13"/>
      <c r="J171" s="13"/>
      <c r="K171" s="13"/>
      <c r="L171" s="13"/>
      <c r="M171" s="13"/>
      <c r="N171" s="13"/>
      <c r="O171" s="13"/>
      <c r="P171" s="13"/>
      <c r="Q171" s="14"/>
      <c r="R171" s="14"/>
      <c r="S171" s="118"/>
      <c r="T171" s="118"/>
      <c r="U171" s="118"/>
      <c r="V171" s="118"/>
    </row>
    <row r="172" spans="1:22" ht="15.75" x14ac:dyDescent="0.25">
      <c r="A172" s="56"/>
      <c r="B172" s="33"/>
      <c r="C172" s="33"/>
      <c r="D172" s="34"/>
      <c r="E172" s="34"/>
      <c r="F172" s="35"/>
      <c r="G172" s="13"/>
      <c r="H172" s="13"/>
      <c r="I172" s="13"/>
      <c r="J172" s="13"/>
      <c r="K172" s="13"/>
      <c r="L172" s="13"/>
      <c r="M172" s="13"/>
      <c r="N172" s="13"/>
      <c r="O172" s="13"/>
      <c r="P172" s="13"/>
      <c r="Q172" s="14"/>
      <c r="R172" s="14"/>
      <c r="S172" s="118"/>
      <c r="T172" s="118"/>
      <c r="U172" s="118"/>
      <c r="V172" s="118"/>
    </row>
    <row r="173" spans="1:22" ht="15.75" x14ac:dyDescent="0.25">
      <c r="A173" s="56"/>
      <c r="B173" s="33"/>
      <c r="C173" s="33"/>
      <c r="D173" s="34"/>
      <c r="E173" s="34"/>
      <c r="F173" s="35"/>
      <c r="G173" s="119"/>
      <c r="H173" s="119"/>
      <c r="I173" s="119"/>
      <c r="J173" s="119"/>
      <c r="K173" s="119"/>
      <c r="L173" s="119"/>
      <c r="M173" s="119"/>
      <c r="N173" s="119"/>
      <c r="O173" s="119"/>
      <c r="P173" s="119"/>
      <c r="Q173" s="118"/>
      <c r="R173" s="118"/>
      <c r="S173" s="118"/>
      <c r="T173" s="118"/>
      <c r="U173" s="118"/>
      <c r="V173" s="118"/>
    </row>
    <row r="174" spans="1:22" ht="15.75" x14ac:dyDescent="0.25">
      <c r="A174" s="56"/>
      <c r="B174" s="33"/>
      <c r="C174" s="33"/>
      <c r="D174" s="34"/>
      <c r="E174" s="34"/>
      <c r="F174" s="35"/>
      <c r="G174" s="119"/>
      <c r="H174" s="119"/>
      <c r="I174" s="119"/>
      <c r="J174" s="119"/>
      <c r="K174" s="119"/>
      <c r="L174" s="119"/>
      <c r="M174" s="119"/>
      <c r="N174" s="119"/>
      <c r="O174" s="119"/>
      <c r="P174" s="119"/>
      <c r="Q174" s="118"/>
      <c r="R174" s="118"/>
      <c r="S174" s="118"/>
      <c r="T174" s="118"/>
      <c r="U174" s="118"/>
      <c r="V174" s="118"/>
    </row>
    <row r="175" spans="1:22" ht="15.75" x14ac:dyDescent="0.25">
      <c r="A175" s="56"/>
      <c r="B175" s="33"/>
      <c r="C175" s="33"/>
      <c r="D175" s="34"/>
      <c r="E175" s="34"/>
      <c r="F175" s="35"/>
      <c r="G175" s="119"/>
      <c r="H175" s="119"/>
      <c r="I175" s="119"/>
      <c r="J175" s="119"/>
      <c r="K175" s="119"/>
      <c r="L175" s="119"/>
      <c r="M175" s="119"/>
      <c r="N175" s="119"/>
      <c r="O175" s="119"/>
      <c r="P175" s="119"/>
      <c r="Q175" s="118"/>
      <c r="R175" s="118"/>
      <c r="S175" s="118"/>
      <c r="T175" s="118"/>
      <c r="U175" s="118"/>
      <c r="V175" s="118"/>
    </row>
    <row r="176" spans="1:22" ht="15.75" x14ac:dyDescent="0.25">
      <c r="A176" s="56"/>
      <c r="B176" s="33"/>
      <c r="C176" s="33"/>
      <c r="D176" s="34"/>
      <c r="E176" s="34"/>
      <c r="F176" s="35"/>
      <c r="G176" s="119"/>
      <c r="H176" s="119"/>
      <c r="I176" s="119"/>
      <c r="J176" s="119"/>
      <c r="K176" s="119"/>
      <c r="L176" s="119"/>
      <c r="M176" s="119"/>
      <c r="N176" s="119"/>
      <c r="O176" s="119"/>
      <c r="P176" s="119"/>
      <c r="Q176" s="118"/>
      <c r="R176" s="118"/>
      <c r="S176" s="118"/>
      <c r="T176" s="118"/>
      <c r="U176" s="118"/>
      <c r="V176" s="118"/>
    </row>
    <row r="177" spans="1:22" ht="15.75" x14ac:dyDescent="0.25">
      <c r="A177" s="56"/>
      <c r="B177" s="33"/>
      <c r="C177" s="33"/>
      <c r="D177" s="34"/>
      <c r="E177" s="34"/>
      <c r="F177" s="35"/>
      <c r="G177" s="119"/>
      <c r="H177" s="119"/>
      <c r="I177" s="119"/>
      <c r="J177" s="119"/>
      <c r="K177" s="119"/>
      <c r="L177" s="119"/>
      <c r="M177" s="119"/>
      <c r="N177" s="119"/>
      <c r="O177" s="119"/>
      <c r="P177" s="119"/>
      <c r="Q177" s="118"/>
      <c r="R177" s="118"/>
      <c r="S177" s="118"/>
      <c r="T177" s="118"/>
      <c r="U177" s="118"/>
      <c r="V177" s="118"/>
    </row>
    <row r="178" spans="1:22" ht="15.75" x14ac:dyDescent="0.25">
      <c r="A178" s="56"/>
      <c r="B178" s="33"/>
      <c r="C178" s="33"/>
      <c r="D178" s="34"/>
      <c r="E178" s="34"/>
      <c r="F178" s="35"/>
      <c r="G178" s="119"/>
      <c r="H178" s="119"/>
      <c r="I178" s="119"/>
      <c r="J178" s="119"/>
      <c r="K178" s="119"/>
      <c r="L178" s="119"/>
      <c r="M178" s="119"/>
      <c r="N178" s="119"/>
      <c r="O178" s="119"/>
      <c r="P178" s="119"/>
      <c r="Q178" s="118"/>
      <c r="R178" s="118"/>
      <c r="S178" s="118"/>
      <c r="T178" s="118"/>
      <c r="U178" s="118"/>
      <c r="V178" s="118"/>
    </row>
    <row r="179" spans="1:22" ht="15.75" x14ac:dyDescent="0.25">
      <c r="A179" s="56"/>
      <c r="B179" s="33"/>
      <c r="C179" s="33"/>
      <c r="D179" s="34"/>
      <c r="E179" s="34"/>
      <c r="F179" s="35"/>
      <c r="G179" s="119"/>
      <c r="H179" s="119"/>
      <c r="I179" s="119"/>
      <c r="J179" s="119"/>
      <c r="K179" s="119"/>
      <c r="L179" s="119"/>
      <c r="M179" s="119"/>
      <c r="N179" s="119"/>
      <c r="O179" s="119"/>
      <c r="P179" s="119"/>
      <c r="Q179" s="118"/>
      <c r="R179" s="118"/>
      <c r="S179" s="118"/>
      <c r="T179" s="118"/>
      <c r="U179" s="118"/>
      <c r="V179" s="118"/>
    </row>
    <row r="180" spans="1:22" ht="15.75" x14ac:dyDescent="0.25">
      <c r="A180" s="56"/>
      <c r="B180" s="33"/>
      <c r="C180" s="33"/>
      <c r="D180" s="34"/>
      <c r="E180" s="34"/>
      <c r="F180" s="35"/>
      <c r="G180" s="119"/>
      <c r="H180" s="119"/>
      <c r="I180" s="119"/>
      <c r="J180" s="119"/>
      <c r="K180" s="119"/>
      <c r="L180" s="119"/>
      <c r="M180" s="119"/>
      <c r="N180" s="119"/>
      <c r="O180" s="119"/>
      <c r="P180" s="119"/>
      <c r="Q180" s="118"/>
      <c r="R180" s="118"/>
      <c r="S180" s="118"/>
      <c r="T180" s="118"/>
      <c r="U180" s="118"/>
      <c r="V180" s="118"/>
    </row>
    <row r="181" spans="1:22" ht="15.75" x14ac:dyDescent="0.25">
      <c r="A181" s="56"/>
      <c r="B181" s="33"/>
      <c r="C181" s="33"/>
      <c r="D181" s="34"/>
      <c r="E181" s="34"/>
      <c r="F181" s="35"/>
      <c r="G181" s="119"/>
      <c r="H181" s="119"/>
      <c r="I181" s="119"/>
      <c r="J181" s="119"/>
      <c r="K181" s="119"/>
      <c r="L181" s="119"/>
      <c r="M181" s="119"/>
      <c r="N181" s="119"/>
      <c r="O181" s="119"/>
      <c r="P181" s="119"/>
      <c r="Q181" s="118"/>
      <c r="R181" s="118"/>
      <c r="S181" s="118"/>
      <c r="T181" s="118"/>
      <c r="U181" s="118"/>
      <c r="V181" s="118"/>
    </row>
    <row r="182" spans="1:22" ht="15.75" x14ac:dyDescent="0.25">
      <c r="A182" s="56"/>
      <c r="B182" s="33"/>
      <c r="C182" s="33"/>
      <c r="D182" s="34"/>
      <c r="E182" s="34"/>
      <c r="F182" s="35"/>
      <c r="G182" s="119"/>
      <c r="H182" s="119"/>
      <c r="I182" s="119"/>
      <c r="J182" s="119"/>
      <c r="K182" s="119"/>
      <c r="L182" s="119"/>
      <c r="M182" s="119"/>
      <c r="N182" s="119"/>
      <c r="O182" s="119"/>
      <c r="P182" s="119"/>
      <c r="Q182" s="118"/>
      <c r="R182" s="118"/>
      <c r="S182" s="118"/>
      <c r="T182" s="118"/>
      <c r="U182" s="118"/>
      <c r="V182" s="118"/>
    </row>
    <row r="183" spans="1:22" ht="15.75" x14ac:dyDescent="0.25">
      <c r="A183" s="56"/>
      <c r="B183" s="33"/>
      <c r="C183" s="33"/>
      <c r="D183" s="34"/>
      <c r="E183" s="34"/>
      <c r="F183" s="35"/>
      <c r="G183" s="119"/>
      <c r="H183" s="119"/>
      <c r="I183" s="119"/>
      <c r="J183" s="119"/>
      <c r="K183" s="119"/>
      <c r="L183" s="119"/>
      <c r="M183" s="119"/>
      <c r="N183" s="119"/>
      <c r="O183" s="119"/>
      <c r="P183" s="119"/>
      <c r="Q183" s="118"/>
      <c r="R183" s="118"/>
      <c r="S183" s="118"/>
      <c r="T183" s="118"/>
      <c r="U183" s="118"/>
      <c r="V183" s="118"/>
    </row>
    <row r="184" spans="1:22" ht="15.75" x14ac:dyDescent="0.25">
      <c r="A184" s="56"/>
      <c r="B184" s="33"/>
      <c r="C184" s="33"/>
      <c r="D184" s="34"/>
      <c r="E184" s="34"/>
      <c r="F184" s="35"/>
      <c r="G184" s="119"/>
      <c r="H184" s="119"/>
      <c r="I184" s="119"/>
      <c r="J184" s="119"/>
      <c r="K184" s="119"/>
      <c r="L184" s="119"/>
      <c r="M184" s="119"/>
      <c r="N184" s="119"/>
      <c r="O184" s="119"/>
      <c r="P184" s="119"/>
      <c r="Q184" s="118"/>
      <c r="R184" s="118"/>
      <c r="S184" s="118"/>
      <c r="T184" s="118"/>
      <c r="U184" s="118"/>
      <c r="V184" s="118"/>
    </row>
    <row r="185" spans="1:22" ht="15.75" x14ac:dyDescent="0.25">
      <c r="A185" s="56"/>
      <c r="B185" s="33"/>
      <c r="C185" s="33"/>
      <c r="D185" s="34"/>
      <c r="E185" s="34"/>
      <c r="F185" s="35"/>
      <c r="G185" s="119"/>
      <c r="H185" s="119"/>
      <c r="I185" s="119"/>
      <c r="J185" s="119"/>
      <c r="K185" s="119"/>
      <c r="L185" s="119"/>
      <c r="M185" s="119"/>
      <c r="N185" s="119"/>
      <c r="O185" s="119"/>
      <c r="P185" s="119"/>
      <c r="Q185" s="118"/>
      <c r="R185" s="118"/>
      <c r="S185" s="118"/>
      <c r="T185" s="118"/>
      <c r="U185" s="118"/>
      <c r="V185" s="118"/>
    </row>
    <row r="186" spans="1:22" ht="15.75" x14ac:dyDescent="0.25">
      <c r="A186" s="56"/>
      <c r="B186" s="33"/>
      <c r="C186" s="33"/>
      <c r="D186" s="34"/>
      <c r="E186" s="34"/>
      <c r="F186" s="35"/>
      <c r="G186" s="119"/>
      <c r="H186" s="119"/>
      <c r="I186" s="119"/>
      <c r="J186" s="119"/>
      <c r="K186" s="119"/>
      <c r="L186" s="119"/>
      <c r="M186" s="119"/>
      <c r="N186" s="119"/>
      <c r="O186" s="119"/>
      <c r="P186" s="119"/>
      <c r="Q186" s="118"/>
      <c r="R186" s="118"/>
      <c r="S186" s="118"/>
      <c r="T186" s="118"/>
      <c r="U186" s="118"/>
      <c r="V186" s="118"/>
    </row>
    <row r="187" spans="1:22" ht="15.75" x14ac:dyDescent="0.25">
      <c r="A187" s="56"/>
      <c r="B187" s="33"/>
      <c r="C187" s="33"/>
      <c r="D187" s="34"/>
      <c r="E187" s="34"/>
      <c r="F187" s="35"/>
      <c r="G187" s="119"/>
      <c r="H187" s="119"/>
      <c r="I187" s="119"/>
      <c r="J187" s="119"/>
      <c r="K187" s="119"/>
      <c r="L187" s="119"/>
      <c r="M187" s="119"/>
      <c r="N187" s="119"/>
      <c r="O187" s="119"/>
      <c r="P187" s="119"/>
      <c r="Q187" s="118"/>
      <c r="R187" s="118"/>
      <c r="S187" s="118"/>
      <c r="T187" s="118"/>
      <c r="U187" s="118"/>
      <c r="V187" s="118"/>
    </row>
    <row r="188" spans="1:22" ht="15.75" x14ac:dyDescent="0.25">
      <c r="A188" s="56"/>
      <c r="B188" s="33"/>
      <c r="C188" s="33"/>
      <c r="D188" s="34"/>
      <c r="E188" s="34"/>
      <c r="F188" s="35"/>
      <c r="G188" s="119"/>
      <c r="H188" s="119"/>
      <c r="I188" s="119"/>
      <c r="J188" s="119"/>
      <c r="K188" s="119"/>
      <c r="L188" s="119"/>
      <c r="M188" s="119"/>
      <c r="N188" s="119"/>
      <c r="O188" s="119"/>
      <c r="P188" s="119"/>
      <c r="Q188" s="118"/>
      <c r="R188" s="118"/>
      <c r="S188" s="118"/>
      <c r="T188" s="118"/>
      <c r="U188" s="118"/>
      <c r="V188" s="118"/>
    </row>
    <row r="189" spans="1:22" ht="15.75" x14ac:dyDescent="0.25">
      <c r="A189" s="56"/>
      <c r="B189" s="33"/>
      <c r="C189" s="33"/>
      <c r="D189" s="34"/>
      <c r="E189" s="34"/>
      <c r="F189" s="35"/>
      <c r="G189" s="119"/>
      <c r="H189" s="119"/>
      <c r="I189" s="119"/>
      <c r="J189" s="119"/>
      <c r="K189" s="119"/>
      <c r="L189" s="119"/>
      <c r="M189" s="119"/>
      <c r="N189" s="119"/>
      <c r="O189" s="119"/>
      <c r="P189" s="119"/>
      <c r="Q189" s="118"/>
      <c r="R189" s="118"/>
      <c r="S189" s="118"/>
      <c r="T189" s="118"/>
      <c r="U189" s="118"/>
      <c r="V189" s="118"/>
    </row>
    <row r="190" spans="1:22" ht="15.75" x14ac:dyDescent="0.25">
      <c r="A190" s="56"/>
      <c r="B190" s="33"/>
      <c r="C190" s="33"/>
      <c r="D190" s="34"/>
      <c r="E190" s="34"/>
      <c r="F190" s="35"/>
      <c r="G190" s="119"/>
      <c r="H190" s="119"/>
      <c r="I190" s="119"/>
      <c r="J190" s="119"/>
      <c r="K190" s="119"/>
      <c r="L190" s="119"/>
      <c r="M190" s="119"/>
      <c r="N190" s="119"/>
      <c r="O190" s="119"/>
      <c r="P190" s="119"/>
      <c r="Q190" s="118"/>
      <c r="R190" s="118"/>
      <c r="S190" s="118"/>
      <c r="T190" s="118"/>
      <c r="U190" s="118"/>
      <c r="V190" s="118"/>
    </row>
    <row r="191" spans="1:22" ht="15.75" x14ac:dyDescent="0.25">
      <c r="A191" s="56"/>
      <c r="B191" s="33"/>
      <c r="C191" s="33"/>
      <c r="D191" s="34"/>
      <c r="E191" s="34"/>
      <c r="F191" s="35"/>
      <c r="G191" s="119"/>
      <c r="H191" s="119"/>
      <c r="I191" s="119"/>
      <c r="J191" s="119"/>
      <c r="K191" s="119"/>
      <c r="L191" s="119"/>
      <c r="M191" s="119"/>
      <c r="N191" s="119"/>
      <c r="O191" s="119"/>
      <c r="P191" s="119"/>
      <c r="Q191" s="118"/>
      <c r="R191" s="118"/>
      <c r="S191" s="118"/>
      <c r="T191" s="118"/>
      <c r="U191" s="118"/>
      <c r="V191" s="118"/>
    </row>
    <row r="192" spans="1:22" ht="15.75" x14ac:dyDescent="0.25">
      <c r="A192" s="56"/>
      <c r="B192" s="33"/>
      <c r="C192" s="33"/>
      <c r="D192" s="34"/>
      <c r="E192" s="34"/>
      <c r="F192" s="35"/>
      <c r="G192" s="119"/>
      <c r="H192" s="119"/>
      <c r="I192" s="119"/>
      <c r="J192" s="119"/>
      <c r="K192" s="119"/>
      <c r="L192" s="119"/>
      <c r="M192" s="119"/>
      <c r="N192" s="119"/>
      <c r="O192" s="119"/>
      <c r="P192" s="119"/>
      <c r="Q192" s="118"/>
      <c r="R192" s="118"/>
      <c r="S192" s="118"/>
      <c r="T192" s="118"/>
      <c r="U192" s="118"/>
      <c r="V192" s="118"/>
    </row>
    <row r="193" spans="1:22" ht="15.75" x14ac:dyDescent="0.25">
      <c r="A193" s="56"/>
      <c r="B193" s="33"/>
      <c r="C193" s="33"/>
      <c r="D193" s="34"/>
      <c r="E193" s="34"/>
      <c r="F193" s="35"/>
      <c r="G193" s="119"/>
      <c r="H193" s="119"/>
      <c r="I193" s="119"/>
      <c r="J193" s="119"/>
      <c r="K193" s="119"/>
      <c r="L193" s="119"/>
      <c r="M193" s="119"/>
      <c r="N193" s="119"/>
      <c r="O193" s="119"/>
      <c r="P193" s="119"/>
      <c r="Q193" s="118"/>
      <c r="R193" s="118"/>
      <c r="S193" s="118"/>
      <c r="T193" s="118"/>
      <c r="U193" s="118"/>
      <c r="V193" s="118"/>
    </row>
    <row r="194" spans="1:22" ht="15.75" x14ac:dyDescent="0.25">
      <c r="A194" s="56"/>
      <c r="B194" s="33"/>
      <c r="C194" s="33"/>
      <c r="D194" s="34"/>
      <c r="E194" s="34"/>
      <c r="F194" s="35"/>
      <c r="G194" s="119"/>
      <c r="H194" s="119"/>
      <c r="I194" s="119"/>
      <c r="J194" s="119"/>
      <c r="K194" s="119"/>
      <c r="L194" s="119"/>
      <c r="M194" s="119"/>
      <c r="N194" s="119"/>
      <c r="O194" s="119"/>
      <c r="P194" s="119"/>
      <c r="Q194" s="118"/>
      <c r="R194" s="118"/>
      <c r="S194" s="118"/>
      <c r="T194" s="118"/>
      <c r="U194" s="118"/>
      <c r="V194" s="118"/>
    </row>
    <row r="195" spans="1:22" ht="15.75" x14ac:dyDescent="0.25">
      <c r="A195" s="56"/>
      <c r="B195" s="33"/>
      <c r="C195" s="33"/>
      <c r="D195" s="34"/>
      <c r="E195" s="34"/>
      <c r="F195" s="35"/>
      <c r="G195" s="119"/>
      <c r="H195" s="119"/>
      <c r="I195" s="119"/>
      <c r="J195" s="119"/>
      <c r="K195" s="119"/>
      <c r="L195" s="119"/>
      <c r="M195" s="119"/>
      <c r="N195" s="119"/>
      <c r="O195" s="119"/>
      <c r="P195" s="119"/>
      <c r="Q195" s="118"/>
      <c r="R195" s="118"/>
      <c r="S195" s="118"/>
      <c r="T195" s="118"/>
      <c r="U195" s="118"/>
      <c r="V195" s="118"/>
    </row>
    <row r="196" spans="1:22" ht="15.75" x14ac:dyDescent="0.25">
      <c r="A196" s="56"/>
      <c r="B196" s="33"/>
      <c r="C196" s="33"/>
      <c r="D196" s="34"/>
      <c r="E196" s="34"/>
      <c r="F196" s="35"/>
      <c r="G196" s="119"/>
      <c r="H196" s="119"/>
      <c r="I196" s="119"/>
      <c r="J196" s="119"/>
      <c r="K196" s="119"/>
      <c r="L196" s="119"/>
      <c r="M196" s="119"/>
      <c r="N196" s="119"/>
      <c r="O196" s="119"/>
      <c r="P196" s="119"/>
      <c r="Q196" s="118"/>
      <c r="R196" s="118"/>
      <c r="S196" s="118"/>
      <c r="T196" s="118"/>
      <c r="U196" s="118"/>
      <c r="V196" s="118"/>
    </row>
    <row r="197" spans="1:22" ht="15.75" x14ac:dyDescent="0.25">
      <c r="A197" s="56"/>
      <c r="B197" s="33"/>
      <c r="C197" s="33"/>
      <c r="D197" s="34"/>
      <c r="E197" s="34"/>
      <c r="F197" s="35"/>
      <c r="G197" s="119"/>
      <c r="H197" s="119"/>
      <c r="I197" s="119"/>
      <c r="J197" s="119"/>
      <c r="K197" s="119"/>
      <c r="L197" s="119"/>
      <c r="M197" s="119"/>
      <c r="N197" s="119"/>
      <c r="O197" s="119"/>
      <c r="P197" s="119"/>
      <c r="Q197" s="118"/>
      <c r="R197" s="118"/>
      <c r="S197" s="118"/>
      <c r="T197" s="118"/>
      <c r="U197" s="118"/>
      <c r="V197" s="118"/>
    </row>
    <row r="198" spans="1:22" ht="15.75" x14ac:dyDescent="0.25">
      <c r="A198" s="56"/>
      <c r="B198" s="33"/>
      <c r="C198" s="33"/>
      <c r="D198" s="34"/>
      <c r="E198" s="34"/>
      <c r="F198" s="35"/>
      <c r="G198" s="119"/>
      <c r="H198" s="119"/>
      <c r="I198" s="119"/>
      <c r="J198" s="119"/>
      <c r="K198" s="119"/>
      <c r="L198" s="119"/>
      <c r="M198" s="119"/>
      <c r="N198" s="119"/>
      <c r="O198" s="119"/>
      <c r="P198" s="119"/>
      <c r="Q198" s="118"/>
      <c r="R198" s="118"/>
      <c r="S198" s="118"/>
      <c r="T198" s="118"/>
      <c r="U198" s="118"/>
      <c r="V198" s="118"/>
    </row>
    <row r="199" spans="1:22" x14ac:dyDescent="0.25">
      <c r="D199" s="121"/>
      <c r="E199" s="121"/>
    </row>
    <row r="250" spans="1:1" x14ac:dyDescent="0.25">
      <c r="A250" s="106" t="e">
        <f>#REF!</f>
        <v>#REF!</v>
      </c>
    </row>
    <row r="251" spans="1:1" x14ac:dyDescent="0.25">
      <c r="A251" s="106" t="e">
        <f>#REF!</f>
        <v>#REF!</v>
      </c>
    </row>
    <row r="252" spans="1:1" x14ac:dyDescent="0.25">
      <c r="A252" s="106" t="e">
        <f>#REF!</f>
        <v>#REF!</v>
      </c>
    </row>
  </sheetData>
  <sheetProtection algorithmName="SHA-512" hashValue="CYTr+eBVRffBZzHWC84kGMTE0EVlw2sL1Sxr64X1sc2rkWwauN53i5v4vlLzgjsYEosWjpdz7gjf07vns9nsHg==" saltValue="LQYdZGr5AElONAu6Nycirg==" spinCount="100000" sheet="1" objects="1" scenarios="1" selectLockedCells="1" sort="0"/>
  <mergeCells count="99">
    <mergeCell ref="G23:G29"/>
    <mergeCell ref="C1:D4"/>
    <mergeCell ref="Q14:R14"/>
    <mergeCell ref="Q15:R15"/>
    <mergeCell ref="Q16:R19"/>
    <mergeCell ref="I23:J23"/>
    <mergeCell ref="K23:L23"/>
    <mergeCell ref="M23:N23"/>
    <mergeCell ref="O23:P23"/>
    <mergeCell ref="Q23:R23"/>
    <mergeCell ref="Q9:R9"/>
    <mergeCell ref="Q10:R10"/>
    <mergeCell ref="Q11:R11"/>
    <mergeCell ref="Q12:R12"/>
    <mergeCell ref="Q13:R13"/>
    <mergeCell ref="Q4:R4"/>
    <mergeCell ref="Q5:R5"/>
    <mergeCell ref="Q6:R6"/>
    <mergeCell ref="Q7:R7"/>
    <mergeCell ref="Q8:R8"/>
    <mergeCell ref="M1:N1"/>
    <mergeCell ref="O1:P1"/>
    <mergeCell ref="Q1:R1"/>
    <mergeCell ref="Q2:R2"/>
    <mergeCell ref="Q3:R3"/>
    <mergeCell ref="O7:P7"/>
    <mergeCell ref="O8:P8"/>
    <mergeCell ref="O2:P2"/>
    <mergeCell ref="O3:P3"/>
    <mergeCell ref="O4:P4"/>
    <mergeCell ref="O5:P5"/>
    <mergeCell ref="O6:P6"/>
    <mergeCell ref="M14:N14"/>
    <mergeCell ref="M15:N15"/>
    <mergeCell ref="M16:N19"/>
    <mergeCell ref="O9:P9"/>
    <mergeCell ref="O10:P10"/>
    <mergeCell ref="O11:P11"/>
    <mergeCell ref="O12:P12"/>
    <mergeCell ref="O13:P13"/>
    <mergeCell ref="O14:P14"/>
    <mergeCell ref="O15:P15"/>
    <mergeCell ref="O16:P19"/>
    <mergeCell ref="K13:L13"/>
    <mergeCell ref="K14:L14"/>
    <mergeCell ref="K15:L15"/>
    <mergeCell ref="K16:L19"/>
    <mergeCell ref="M2:N2"/>
    <mergeCell ref="M3:N3"/>
    <mergeCell ref="M4:N4"/>
    <mergeCell ref="M5:N5"/>
    <mergeCell ref="M6:N6"/>
    <mergeCell ref="M7:N7"/>
    <mergeCell ref="M8:N8"/>
    <mergeCell ref="M9:N9"/>
    <mergeCell ref="M10:N10"/>
    <mergeCell ref="M11:N11"/>
    <mergeCell ref="M12:N12"/>
    <mergeCell ref="M13:N13"/>
    <mergeCell ref="I11:J11"/>
    <mergeCell ref="I12:J12"/>
    <mergeCell ref="K1:L1"/>
    <mergeCell ref="K2:L2"/>
    <mergeCell ref="K3:L3"/>
    <mergeCell ref="K4:L4"/>
    <mergeCell ref="K5:L5"/>
    <mergeCell ref="K6:L6"/>
    <mergeCell ref="K7:L7"/>
    <mergeCell ref="K8:L8"/>
    <mergeCell ref="K9:L9"/>
    <mergeCell ref="K10:L10"/>
    <mergeCell ref="K11:L11"/>
    <mergeCell ref="K12:L12"/>
    <mergeCell ref="I6:J6"/>
    <mergeCell ref="I7:J7"/>
    <mergeCell ref="I8:J8"/>
    <mergeCell ref="I9:J9"/>
    <mergeCell ref="I10:J10"/>
    <mergeCell ref="I1:J1"/>
    <mergeCell ref="I2:J2"/>
    <mergeCell ref="I3:J3"/>
    <mergeCell ref="I4:J4"/>
    <mergeCell ref="I5:J5"/>
    <mergeCell ref="H23:H24"/>
    <mergeCell ref="G20:R22"/>
    <mergeCell ref="A1:B1"/>
    <mergeCell ref="C5:C6"/>
    <mergeCell ref="D5:D6"/>
    <mergeCell ref="G16:H19"/>
    <mergeCell ref="I13:J13"/>
    <mergeCell ref="I14:J14"/>
    <mergeCell ref="I15:J15"/>
    <mergeCell ref="I16:J19"/>
    <mergeCell ref="G1:H1"/>
    <mergeCell ref="E1:F6"/>
    <mergeCell ref="G2:G3"/>
    <mergeCell ref="G4:G6"/>
    <mergeCell ref="G7:G10"/>
    <mergeCell ref="G11:G15"/>
  </mergeCells>
  <conditionalFormatting sqref="B56:F198 B54:D55 F54:F55">
    <cfRule type="containsBlanks" dxfId="40" priority="121" stopIfTrue="1">
      <formula>LEN(TRIM(B54))=0</formula>
    </cfRule>
  </conditionalFormatting>
  <dataValidations xWindow="590" yWindow="440" count="6">
    <dataValidation type="list" allowBlank="1" showInputMessage="1" showErrorMessage="1" errorTitle="Tiering" error="You must select a number between 1 and 5" prompt="Select a number between 2 and 5 to indicate how many tiers you'd like for this data source" sqref="I16">
      <formula1>"Not using any of these suggestions, 2, 3, 4, 5"</formula1>
    </dataValidation>
    <dataValidation type="list" allowBlank="1" showErrorMessage="1" errorTitle="Tiering" error="You must select a number between 1 and 5" prompt="If you said yes, select a number between 2 and 5 to indicate how many tiers you'd like for this data source" sqref="Q16">
      <formula1>"Not using any of these suggestions,, 2, 3, 4, 5"</formula1>
    </dataValidation>
    <dataValidation allowBlank="1" showInputMessage="1" showErrorMessage="1" prompt="Each set of tiers is determined by breaking your data up into 2, 3, 4 or 5 approximately equal-sized groups. The numbers in each of the cells reflect the highest and lowest scores that place a student in that tier." sqref="E1:F6"/>
    <dataValidation type="list" allowBlank="1" showErrorMessage="1" errorTitle="Tiering" error="You must select a number between 1 and 5" prompt="If you said yes, select a number between 2 and 5 to indicate how many tiers you'd like for this data source" sqref="K16 M16 O16">
      <formula1>"Not using any of these suggestions, 2, 3, 4, 5"</formula1>
    </dataValidation>
    <dataValidation allowBlank="1" showInputMessage="1" showErrorMessage="1" prompt="Starting with &quot;Tier 1&quot;, enter the highest score a student will get to be placed in Tier 1. Repeat for however many tiers you want, up to 5.  The last tier you use should include the  HIGHEST score a student can get.  " sqref="G23:G29"/>
    <dataValidation allowBlank="1" showInputMessage="1" showErrorMessage="1" prompt="If you use 5 tiers, this is the highest possible score a student can get. " sqref="J29"/>
  </dataValidations>
  <pageMargins left="0.7" right="0.7" top="0.75" bottom="0.75" header="0.3" footer="0.3"/>
  <pageSetup orientation="portrait" r:id="rId1"/>
  <drawing r:id="rId2"/>
  <tableParts count="1">
    <tablePart r:id="rId3"/>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249977111117893"/>
  </sheetPr>
  <dimension ref="A1:A8"/>
  <sheetViews>
    <sheetView workbookViewId="0">
      <selection activeCell="B12" sqref="B12"/>
    </sheetView>
  </sheetViews>
  <sheetFormatPr defaultRowHeight="15" x14ac:dyDescent="0.25"/>
  <sheetData>
    <row r="1" spans="1:1" x14ac:dyDescent="0.25">
      <c r="A1" t="s">
        <v>60</v>
      </c>
    </row>
    <row r="2" spans="1:1" x14ac:dyDescent="0.25">
      <c r="A2" s="10" t="s">
        <v>61</v>
      </c>
    </row>
    <row r="3" spans="1:1" x14ac:dyDescent="0.25">
      <c r="A3" t="s">
        <v>62</v>
      </c>
    </row>
    <row r="5" spans="1:1" x14ac:dyDescent="0.25">
      <c r="A5" t="s">
        <v>91</v>
      </c>
    </row>
    <row r="6" spans="1:1" x14ac:dyDescent="0.25">
      <c r="A6" s="74">
        <v>0.1</v>
      </c>
    </row>
    <row r="8" spans="1:1" x14ac:dyDescent="0.25">
      <c r="A8"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499984740745262"/>
  </sheetPr>
  <dimension ref="A1:AC201"/>
  <sheetViews>
    <sheetView zoomScale="75" zoomScaleNormal="75" workbookViewId="0">
      <selection activeCell="I2" sqref="I2:I6"/>
    </sheetView>
  </sheetViews>
  <sheetFormatPr defaultRowHeight="15" x14ac:dyDescent="0.25"/>
  <cols>
    <col min="1" max="1" width="18" style="106" customWidth="1"/>
    <col min="2" max="2" width="18.7109375" style="106" customWidth="1"/>
    <col min="3" max="3" width="17" style="106" customWidth="1"/>
    <col min="4" max="4" width="17.140625" style="106" customWidth="1"/>
    <col min="5" max="5" width="18.5703125" style="106" customWidth="1"/>
    <col min="6" max="6" width="14.42578125" style="106" customWidth="1"/>
    <col min="7" max="7" width="23.5703125" style="106" customWidth="1"/>
    <col min="8" max="13" width="27.85546875" style="106" customWidth="1"/>
    <col min="14" max="14" width="27.85546875" style="106" hidden="1" customWidth="1"/>
    <col min="15" max="16" width="9.140625" style="106" hidden="1" customWidth="1"/>
    <col min="17" max="17" width="19" style="106" hidden="1" customWidth="1"/>
    <col min="18" max="18" width="15" style="106" hidden="1" customWidth="1"/>
    <col min="19" max="19" width="14.140625" style="106" hidden="1" customWidth="1"/>
    <col min="20" max="21" width="12.85546875" style="106" hidden="1" customWidth="1"/>
    <col min="22" max="22" width="9.140625" style="106" hidden="1" customWidth="1"/>
    <col min="23" max="23" width="14.5703125" style="106" hidden="1" customWidth="1"/>
    <col min="24" max="24" width="9.140625" style="105" hidden="1" customWidth="1"/>
    <col min="25" max="25" width="9.140625" style="105" customWidth="1"/>
    <col min="26" max="29" width="9.140625" style="105"/>
    <col min="30" max="16384" width="9.140625" style="106"/>
  </cols>
  <sheetData>
    <row r="1" spans="1:29" ht="54" customHeight="1" thickTop="1" thickBot="1" x14ac:dyDescent="0.4">
      <c r="A1" s="240" t="s">
        <v>63</v>
      </c>
      <c r="B1" s="240"/>
      <c r="C1" s="247" t="s">
        <v>64</v>
      </c>
      <c r="D1" s="248"/>
      <c r="E1" s="241" t="s">
        <v>49</v>
      </c>
      <c r="F1" s="94" t="s">
        <v>156</v>
      </c>
      <c r="G1" s="85" t="s">
        <v>47</v>
      </c>
      <c r="H1" s="136" t="s">
        <v>58</v>
      </c>
      <c r="I1" s="134" t="s">
        <v>160</v>
      </c>
      <c r="J1" s="124" t="s">
        <v>59</v>
      </c>
      <c r="K1" s="140" t="s">
        <v>85</v>
      </c>
      <c r="L1" s="251" t="s">
        <v>150</v>
      </c>
      <c r="M1" s="125"/>
      <c r="P1" s="106" t="str">
        <f>Table2[[#Headers],[Column 1]]</f>
        <v>Column 1</v>
      </c>
      <c r="Q1" s="106" t="str">
        <f>Table2[[#Headers],[Column 2]]</f>
        <v>Column 2</v>
      </c>
      <c r="R1" s="106" t="str">
        <f>Table2[[#Headers],[Column 3]]</f>
        <v>Column 3</v>
      </c>
      <c r="S1" s="106" t="str">
        <f>Table2[[#Headers],[Column 4]]</f>
        <v>Column 4</v>
      </c>
      <c r="T1" s="106" t="str">
        <f>Table2[[#Headers],[Column 5]]</f>
        <v>Column 5</v>
      </c>
      <c r="AC1" s="106"/>
    </row>
    <row r="2" spans="1:29" ht="20.25" thickTop="1" thickBot="1" x14ac:dyDescent="0.35">
      <c r="A2" s="40" t="s">
        <v>25</v>
      </c>
      <c r="B2" s="41" t="str">
        <f>IF('Fall Input'!B2="", "", 'Fall Input'!B2)</f>
        <v/>
      </c>
      <c r="C2" s="247"/>
      <c r="D2" s="248"/>
      <c r="E2" s="242"/>
      <c r="F2" s="40" t="str">
        <f>N2</f>
        <v>Tier 1</v>
      </c>
      <c r="G2" s="53">
        <f>COUNTIF($G$8:$G$199, F2)</f>
        <v>0</v>
      </c>
      <c r="H2" s="137"/>
      <c r="I2" s="255"/>
      <c r="J2" s="86"/>
      <c r="K2" s="141" t="str">
        <f>IF(G2=0,"",ROUNDUP(J2*G2,0))</f>
        <v/>
      </c>
      <c r="L2" s="252"/>
      <c r="M2" s="125"/>
      <c r="N2" s="106" t="s">
        <v>30</v>
      </c>
      <c r="O2" s="106">
        <v>1</v>
      </c>
      <c r="P2" s="106">
        <v>0</v>
      </c>
      <c r="Q2" s="106">
        <v>0</v>
      </c>
      <c r="R2" s="106">
        <v>0</v>
      </c>
      <c r="S2" s="106">
        <v>0</v>
      </c>
      <c r="T2" s="106">
        <v>0</v>
      </c>
      <c r="AC2" s="106"/>
    </row>
    <row r="3" spans="1:29" ht="20.25" thickTop="1" thickBot="1" x14ac:dyDescent="0.35">
      <c r="A3" s="40" t="s">
        <v>26</v>
      </c>
      <c r="B3" s="41" t="str">
        <f>IF('Fall Input'!B3="", "", 'Fall Input'!B3)</f>
        <v/>
      </c>
      <c r="C3" s="247"/>
      <c r="D3" s="248"/>
      <c r="E3" s="242"/>
      <c r="F3" s="40" t="str">
        <f>N3</f>
        <v>Tier 2</v>
      </c>
      <c r="G3" s="53">
        <f t="shared" ref="G3:G6" si="0">COUNTIF($G$8:$G$199, F3)</f>
        <v>0</v>
      </c>
      <c r="H3" s="137"/>
      <c r="I3" s="256"/>
      <c r="J3" s="87"/>
      <c r="K3" s="141" t="str">
        <f>IF(G3=0,"",ROUNDUP(J3*G3,0))</f>
        <v/>
      </c>
      <c r="L3" s="252"/>
      <c r="M3" s="125"/>
      <c r="N3" s="106" t="s">
        <v>31</v>
      </c>
      <c r="O3" s="106">
        <v>2</v>
      </c>
      <c r="P3" s="106" t="str">
        <f>IF(P$7=2,'Fall Input'!I109,IF(P$7=3,'Fall Input'!I110,IF(P$7=4,'Fall Input'!I112,IF(P$7=5,'Fall Input'!I115,IF(P$7="Not using any of these suggestions",IF('Fall Input'!J25="","",'Fall Input'!J25))))))</f>
        <v/>
      </c>
      <c r="Q3" s="106" t="str">
        <f>IF(Q$7=2,'Fall Input'!J109,IF(Q$7=3,'Fall Input'!J110,IF(Q$7=4,'Fall Input'!J112,IF(Q$7=5,'Fall Input'!J115,IF(Q$7="Not using any of these suggestions",IF('Fall Input'!L25="","",'Fall Input'!L25))))))</f>
        <v/>
      </c>
      <c r="R3" s="106" t="str">
        <f>IF(R$7=2,'Fall Input'!K109,IF(R$7=3,'Fall Input'!K110,IF(R$7=4,'Fall Input'!K112,IF(R$7=5,'Fall Input'!K115,IF(R$7="Not using any of these suggestions",IF('Fall Input'!N25="","",'Fall Input'!N25))))))</f>
        <v/>
      </c>
      <c r="S3" s="106" t="str">
        <f>IF(S$7=2,'Fall Input'!L109,IF(S$7=3,'Fall Input'!L110,IF(S$7=4,'Fall Input'!L112,IF(S$7=5,'Fall Input'!L115,IF(S$7="Not using any of these suggestions",IF('Fall Input'!P25="","",'Fall Input'!P25))))))</f>
        <v/>
      </c>
      <c r="T3" s="106" t="str">
        <f>IF(T$7=2,'Fall Input'!M109,IF(T$7=3,'Fall Input'!M110,IF(T$7=4,'Fall Input'!M112,IF(T$7=5,'Fall Input'!M115,IF(T$7="Not using any of these suggestions",IF('Fall Input'!Q25="","",'Fall Input'!Q25))))))</f>
        <v/>
      </c>
      <c r="AC3" s="106"/>
    </row>
    <row r="4" spans="1:29" ht="20.25" thickTop="1" thickBot="1" x14ac:dyDescent="0.35">
      <c r="A4" s="40" t="s">
        <v>27</v>
      </c>
      <c r="B4" s="41" t="str">
        <f>IF('Fall Input'!B4="", "", 'Fall Input'!B4)</f>
        <v/>
      </c>
      <c r="C4" s="247"/>
      <c r="D4" s="248"/>
      <c r="E4" s="242"/>
      <c r="F4" s="40" t="str">
        <f>N4</f>
        <v>Tier 3</v>
      </c>
      <c r="G4" s="53">
        <f t="shared" si="0"/>
        <v>0</v>
      </c>
      <c r="H4" s="137"/>
      <c r="I4" s="256"/>
      <c r="J4" s="87"/>
      <c r="K4" s="141" t="str">
        <f>IF(G4=0,"",ROUNDUP(J4*G4,0))</f>
        <v/>
      </c>
      <c r="L4" s="253"/>
      <c r="M4" s="125"/>
      <c r="N4" s="106" t="s">
        <v>32</v>
      </c>
      <c r="O4" s="106">
        <v>3</v>
      </c>
      <c r="P4" s="106" t="str">
        <f>IF(P$7=2,"", IF(P$7=3,'Fall Input'!I111,IF(P$7=4,'Fall Input'!I113,IF(P$7=5,'Fall Input'!I116,IF(P$7="Not using any of these suggestions",IF('Fall Input'!J27="","",'Fall Input'!J26))))))</f>
        <v/>
      </c>
      <c r="Q4" s="106" t="str">
        <f>IF(Q$7=2,"", IF(Q$7=3,'Fall Input'!J111,IF(Q$7=4,'Fall Input'!J113,IF(Q$7=5,'Fall Input'!J116,IF(Q$7="Not using any of these suggestions",IF('Fall Input'!L27="","",'Fall Input'!L26))))))</f>
        <v/>
      </c>
      <c r="R4" s="106" t="str">
        <f>IF(R$7=2,"",IF(R$7=3,'Fall Input'!K111,IF(R$7=4,'Fall Input'!K113,IF(R$7=5,'Fall Input'!K116,IF(R$7="Not using any of these suggestions",IF('Fall Input'!N26="","",'Fall Input'!N26))))))</f>
        <v/>
      </c>
      <c r="S4" s="106" t="str">
        <f>IF(S$7=2,"",IF(S$7=3,'Fall Input'!L111,IF(S$7=4,'Fall Input'!L113,IF(S$7=5,'Fall Input'!L116,IF(S$7="Not using any of these suggestions",IF('Fall Input'!P26="","",'Fall Input'!P26))))))</f>
        <v/>
      </c>
      <c r="T4" s="106" t="str">
        <f>IF(T$7=2,"",IF(T$7=3,'Fall Input'!M111,IF(T$7=4,'Fall Input'!M113,IF(T$7=5,'Fall Input'!M116,IF(T$7="Not using any of these suggestions",IF('Fall Input'!Q26="","",'Fall Input'!Q26))))))</f>
        <v/>
      </c>
      <c r="AC4" s="106"/>
    </row>
    <row r="5" spans="1:29" ht="20.25" thickTop="1" thickBot="1" x14ac:dyDescent="0.35">
      <c r="A5" s="40" t="s">
        <v>28</v>
      </c>
      <c r="B5" s="41" t="str">
        <f>IF('Fall Input'!B5="", "", 'Fall Input'!B5)</f>
        <v/>
      </c>
      <c r="C5" s="247"/>
      <c r="D5" s="248"/>
      <c r="E5" s="242"/>
      <c r="F5" s="40" t="str">
        <f>N5</f>
        <v>Tier 4</v>
      </c>
      <c r="G5" s="53">
        <f t="shared" si="0"/>
        <v>0</v>
      </c>
      <c r="H5" s="137"/>
      <c r="I5" s="256"/>
      <c r="J5" s="87"/>
      <c r="K5" s="141" t="str">
        <f t="shared" ref="K5:K6" si="1">IF(G5=0,"",ROUNDUP(J5*G5,0))</f>
        <v/>
      </c>
      <c r="L5" s="139"/>
      <c r="M5" s="125"/>
      <c r="N5" s="106" t="s">
        <v>33</v>
      </c>
      <c r="O5" s="106">
        <v>4</v>
      </c>
      <c r="P5" s="106" t="str">
        <f>IF(P$7=2,"", IF(P$7=3,"",IF(P$7=4,'Fall Input'!I114,IF(P$7=5,'Fall Input'!I117,IF(P$7="Not using any of these suggestions",IF('Fall Input'!J28="","",'Fall Input'!J27))))))</f>
        <v/>
      </c>
      <c r="Q5" s="106" t="str">
        <f>IF(Q$7=2,"", IF(Q$7=3,"", IF(Q$7=4,'Fall Input'!J114,IF(Q$7=5,'Fall Input'!J117,IF(Q$7="Not using any of these suggestions",IF('Fall Input'!L28="","",'Fall Input'!L27))))))</f>
        <v/>
      </c>
      <c r="R5" s="106" t="str">
        <f>IF(R$7=2, "",IF(R$7=3,"", IF(R$7=4,'Fall Input'!K114,IF(R$7=5,'Fall Input'!K117,IF(R$7="Not using any of these suggestions",IF('Fall Input'!N27="","",'Fall Input'!N27))))))</f>
        <v/>
      </c>
      <c r="S5" s="106" t="str">
        <f>IF(S$7=2,"",IF(S$7=3,"", IF(S$7=4,'Fall Input'!L114,IF(S$7=5,'Fall Input'!L117,IF(S$7="Not using any of these suggestions",IF('Fall Input'!O27="","",'Fall Input'!O27))))))</f>
        <v/>
      </c>
      <c r="T5" s="106" t="str">
        <f>IF(T$7=2,"",IF(T$7=3,"", IF(T$7=4,'Fall Input'!M114,IF(T$7=5,'Fall Input'!M117,IF(T$7="Not using any of these suggestions",IF('Fall Input'!Q27="","",'Fall Input'!Q27))))))</f>
        <v/>
      </c>
      <c r="AC5" s="106"/>
    </row>
    <row r="6" spans="1:29" ht="20.25" thickTop="1" thickBot="1" x14ac:dyDescent="0.35">
      <c r="A6" s="42" t="s">
        <v>29</v>
      </c>
      <c r="B6" s="43" t="str">
        <f>IF('Fall Input'!B6="", "", 'Fall Input'!B6)</f>
        <v/>
      </c>
      <c r="C6" s="249"/>
      <c r="D6" s="250"/>
      <c r="E6" s="243"/>
      <c r="F6" s="42" t="str">
        <f>N6</f>
        <v>Tier 5</v>
      </c>
      <c r="G6" s="133">
        <f t="shared" si="0"/>
        <v>0</v>
      </c>
      <c r="H6" s="137"/>
      <c r="I6" s="257"/>
      <c r="J6" s="88"/>
      <c r="K6" s="141" t="str">
        <f t="shared" si="1"/>
        <v/>
      </c>
      <c r="L6" s="138"/>
      <c r="M6" s="125"/>
      <c r="N6" s="106" t="s">
        <v>40</v>
      </c>
      <c r="O6" s="106">
        <v>5</v>
      </c>
      <c r="P6" s="106" t="str">
        <f>IF(P$7=2,"", IF(P$7=3,"",IF(P$7=4,"",IF(P$7=5,'Fall Input'!I118,IF(P$7="Not using any of these suggestions",IF('Fall Input'!J29="","",'Fall Input'!J28))))))</f>
        <v/>
      </c>
      <c r="Q6" s="106" t="str">
        <f>IF(Q$7=2, "", IF(Q$7=3,"",IF(Q$7=4,"",IF(Q$7=5,'Fall Input'!J118,IF(Q$7="Not using any of these suggestions",IF('Fall Input'!L29="","",'Fall Input'!L28))))))</f>
        <v/>
      </c>
      <c r="R6" s="106" t="str">
        <f>IF(R$7=2,"",IF(R$7=3,"",IF(R$7=4,"", IF(R$7=5,'Fall Input'!K118,IF(R$7="Not using any of these suggestions",IF('Fall Input'!N29="","",'Fall Input'!N28))))))</f>
        <v/>
      </c>
      <c r="S6" s="106" t="str">
        <f>IF(S$7=2,"",IF(S$7=3,"",IF(S$7=4,"", IF(S$7=5,'Fall Input'!L118,IF(S$7="Not using any of these suggestions",IF('Fall Input'!O28="","",'Fall Input'!O28))))))</f>
        <v/>
      </c>
      <c r="T6" s="106" t="str">
        <f>IF(T$7=2,"",IF(T$7=3,"",IF(T$7=4,"", IF(T$7=5,'Fall Input'!M118,IF(T$7="Not using any of these suggestions",IF('Fall Input'!Q28="","",'Fall Input'!Q28))))))</f>
        <v/>
      </c>
      <c r="W6" s="105"/>
      <c r="AC6" s="106"/>
    </row>
    <row r="7" spans="1:29" s="127" customFormat="1" ht="40.5" customHeight="1" thickTop="1" thickBot="1" x14ac:dyDescent="0.35">
      <c r="A7" s="44" t="s">
        <v>65</v>
      </c>
      <c r="B7" s="45" t="str">
        <f>IF('Fall Input'!B7="", "", 'Fall Input'!B7)</f>
        <v>Column 1</v>
      </c>
      <c r="C7" s="45" t="str">
        <f>IF('Fall Input'!C7="", "", 'Fall Input'!C7)</f>
        <v>Column 2</v>
      </c>
      <c r="D7" s="45" t="str">
        <f>IF('Fall Input'!D7="", "", 'Fall Input'!D7)</f>
        <v>Column 3</v>
      </c>
      <c r="E7" s="45" t="str">
        <f>IF('Fall Input'!E7="", "", 'Fall Input'!E7)</f>
        <v>Column 4</v>
      </c>
      <c r="F7" s="45" t="str">
        <f>IF('Fall Input'!F7="", "", 'Fall Input'!F7)</f>
        <v>Column 5</v>
      </c>
      <c r="G7" s="83" t="s">
        <v>41</v>
      </c>
      <c r="H7" s="135" t="s">
        <v>57</v>
      </c>
      <c r="I7" s="244" t="s">
        <v>81</v>
      </c>
      <c r="J7" s="254" t="s">
        <v>151</v>
      </c>
      <c r="K7" s="254"/>
      <c r="L7" s="126"/>
      <c r="M7" s="126"/>
      <c r="N7" s="106"/>
      <c r="O7" s="127" t="s">
        <v>163</v>
      </c>
      <c r="P7" s="106" t="str">
        <f>'Fall Input'!I16</f>
        <v>Not using any of these suggestions</v>
      </c>
      <c r="Q7" s="106" t="str">
        <f>'Fall Input'!K16</f>
        <v>Not using any of these suggestions</v>
      </c>
      <c r="R7" s="106" t="str">
        <f>'Fall Input'!M16</f>
        <v>Not using any of these suggestions</v>
      </c>
      <c r="S7" s="106" t="str">
        <f>'Fall Input'!O16</f>
        <v>Not using any of these suggestions</v>
      </c>
      <c r="T7" s="106" t="str">
        <f>'Fall Input'!Q16</f>
        <v>Not using any of these suggestions</v>
      </c>
      <c r="U7" s="106"/>
      <c r="V7" s="125"/>
      <c r="W7" s="125"/>
      <c r="X7" s="125"/>
      <c r="Y7" s="125"/>
      <c r="Z7" s="125"/>
      <c r="AA7" s="125"/>
      <c r="AB7" s="125"/>
    </row>
    <row r="8" spans="1:29" ht="19.5" customHeight="1" thickTop="1" x14ac:dyDescent="0.3">
      <c r="A8" s="46" t="str">
        <f>IF('Fall Input'!A8="", "", 'Fall Input'!A8)</f>
        <v/>
      </c>
      <c r="B8" s="47" t="str">
        <f t="shared" ref="B8:B39" si="2">IF(P9="", "", IF(P9=1, $N$2, IF(P9=2, $N$3, IF(P9=3, $N$4, IF(P9=4, $N$5, IF(P9=5, $N$6, ""))))))</f>
        <v/>
      </c>
      <c r="C8" s="47" t="str">
        <f t="shared" ref="C8:C39" si="3">IF(Q9="", "", IF(Q9=1, $N$2, IF(Q9=2, $N$3, IF(Q9=3, $N$4, IF(Q9=4, $N$5, IF(Q9=5, $N$6, ""))))))</f>
        <v/>
      </c>
      <c r="D8" s="47" t="str">
        <f t="shared" ref="D8:D39" si="4">IF(R9="", "", IF(R9=1, $N$2, IF(R9=2, $N$3, IF(R9=3, $N$4, IF(R9=4, $N$5, IF(R9=5, $N$6, ""))))))</f>
        <v/>
      </c>
      <c r="E8" s="47" t="str">
        <f t="shared" ref="E8:E39" si="5">IF(S9="", "", IF(S9=1, $N$2, IF(S9=2, $N$3, IF(S9=3, $N$4, IF(S9=4, $N$5, IF(S9=5, $N$6, ""))))))</f>
        <v/>
      </c>
      <c r="F8" s="47" t="str">
        <f t="shared" ref="F8:F39" si="6">IF(T9="", "", IF(T9=1, $N$2, IF(T9=2, $N$3, IF(T9=3, $N$4, IF(T9=4, $N$5, IF(T9=5, $N$6, ""))))))</f>
        <v/>
      </c>
      <c r="G8" s="142" t="str">
        <f t="shared" ref="G8:G39" si="7">IF(H8&lt;&gt;"", H8,IF(O9="","",IF(O9=1,$N$2,IF(O9=2,$N$3,IF(O9=3,$N$4,IF(O9=4,$N$5,IF(O9=5,$N$6,H8)))))))</f>
        <v/>
      </c>
      <c r="H8" s="143"/>
      <c r="I8" s="245"/>
      <c r="J8" s="254"/>
      <c r="K8" s="254"/>
      <c r="L8" s="125"/>
      <c r="M8" s="128"/>
      <c r="N8" s="127"/>
      <c r="O8" s="127" t="s">
        <v>46</v>
      </c>
      <c r="P8" s="127" t="str">
        <f>B7</f>
        <v>Column 1</v>
      </c>
      <c r="Q8" s="127" t="str">
        <f>C7</f>
        <v>Column 2</v>
      </c>
      <c r="R8" s="127" t="str">
        <f>D7</f>
        <v>Column 3</v>
      </c>
      <c r="S8" s="127" t="str">
        <f>E7</f>
        <v>Column 4</v>
      </c>
      <c r="T8" s="127" t="str">
        <f>F7</f>
        <v>Column 5</v>
      </c>
      <c r="U8" s="127"/>
      <c r="V8" s="125"/>
      <c r="W8" s="105"/>
      <c r="AC8" s="106"/>
    </row>
    <row r="9" spans="1:29" ht="19.5" customHeight="1" thickBot="1" x14ac:dyDescent="0.35">
      <c r="A9" s="48" t="str">
        <f>IF('Fall Input'!A9="", "", 'Fall Input'!A9)</f>
        <v/>
      </c>
      <c r="B9" s="49" t="str">
        <f t="shared" si="2"/>
        <v/>
      </c>
      <c r="C9" s="49" t="str">
        <f t="shared" si="3"/>
        <v/>
      </c>
      <c r="D9" s="49" t="str">
        <f t="shared" si="4"/>
        <v/>
      </c>
      <c r="E9" s="49" t="str">
        <f t="shared" si="5"/>
        <v/>
      </c>
      <c r="F9" s="49" t="str">
        <f t="shared" si="6"/>
        <v/>
      </c>
      <c r="G9" s="144" t="str">
        <f t="shared" si="7"/>
        <v/>
      </c>
      <c r="H9" s="145"/>
      <c r="I9" s="246"/>
      <c r="J9" s="254"/>
      <c r="K9" s="254"/>
      <c r="L9" s="125"/>
      <c r="M9" s="128"/>
      <c r="O9" s="106" t="str">
        <f>IF(ISERROR(ROUND(MEDIAN(P9:T9), 0)), "",ROUND(MEDIAN(P9:T9), 0))</f>
        <v/>
      </c>
      <c r="P9" s="129" t="str">
        <f>IF(OR('Fall Input'!B8="", P$3=""), "", IF('Fall Input'!B8&gt;P$6, $O$6, IF(AND('Fall Input'!B8&lt;=P$6,'Fall Input'!B8&gt;P$5), $O$5, IF('Fall Input'!B8&gt;P$5, $O$5, IF(AND('Fall Input'!B8&lt;=P$5, 'Fall Input'!B8&gt;P$4), $O$4, IF('Fall Input'!B8&gt;P$4, $O$4, IF(AND('Fall Input'!B8&lt;=P$4, 'Fall Input'!B8&gt;P$3), $O$3, IF('Fall Input'!B8&gt;P$3, $O$3, IF('Fall Input'!B8&lt;=P$3, $O$2, “WHO KNOWS”)))))))))</f>
        <v/>
      </c>
      <c r="Q9" s="129" t="str">
        <f>IF(OR('Fall Input'!C8="", Q$3=""), "", IF('Fall Input'!C8&gt;Q$6, $O$6, IF(AND('Fall Input'!C8&lt;=Q$6,'Fall Input'!C8&gt;Q$5), $O$5, IF('Fall Input'!C8&gt;Q$5, $O$5, IF(AND('Fall Input'!C8&lt;=Q$5, 'Fall Input'!C8&gt;Q$4), $O$4, IF('Fall Input'!C8&gt;Q$4, $O$4, IF(AND('Fall Input'!C8&lt;=Q$4, 'Fall Input'!C8&gt;Q$3), $O$3, IF('Fall Input'!C8&gt;Q$3, $O$3, IF('Fall Input'!C8&lt;=Q$3, $O$2, “WHO KNOWS”)))))))))</f>
        <v/>
      </c>
      <c r="R9" s="129" t="str">
        <f>IF(OR('Fall Input'!D8="", R$3=""), "", IF('Fall Input'!D8&gt;R$6, $O$6, IF(AND('Fall Input'!D8&lt;=R$6,'Fall Input'!D8&gt;R$5), $O$5, IF('Fall Input'!D8&gt;R$5, $O$5, IF(AND('Fall Input'!D8&lt;=R$5, 'Fall Input'!D8&gt;R$4), $O$4, IF('Fall Input'!D8&gt;R$4, $O$4, IF(AND('Fall Input'!D8&lt;=R$4, 'Fall Input'!D8&gt;R$3), $O$3, IF('Fall Input'!D8&gt;R$3, $O$3, IF('Fall Input'!D8&lt;=R$3, $O$2, “WHO KNOWS”)))))))))</f>
        <v/>
      </c>
      <c r="S9" s="129" t="str">
        <f>IF(OR('Fall Input'!E8="", S$3=""), "", IF('Fall Input'!E8&gt;S$6, $O$6, IF(AND('Fall Input'!E8&lt;=S$6,'Fall Input'!E8&gt;S$5), $O$5, IF('Fall Input'!E8&gt;S$5, $O$5, IF(AND('Fall Input'!E8&lt;=S$5, 'Fall Input'!E8&gt;S$4), $O$4, IF('Fall Input'!E8&gt;S$4, $O$4, IF(AND('Fall Input'!E8&lt;=S$4, 'Fall Input'!E8&gt;S$3), $O$3, IF('Fall Input'!E8&gt;S$3, $O$3, IF('Fall Input'!E8&lt;=S$3, $O$2, “WHO KNOWS”)))))))))</f>
        <v/>
      </c>
      <c r="T9" s="129" t="str">
        <f>IF(OR('Fall Input'!F8="", T$3=""), "", IF('Fall Input'!F8&gt;T$6, $O$6, IF(AND('Fall Input'!F8&lt;=T$6,'Fall Input'!F8&gt;T$5), $O$5, IF('Fall Input'!F8&gt;T$5, $O$5, IF(AND('Fall Input'!F8&lt;=T$5, 'Fall Input'!F8&gt;T$4), $O$4, IF('Fall Input'!F8&gt;T$4, $O$4, IF(AND('Fall Input'!F8&lt;=T$4, 'Fall Input'!F8&gt;T$3), $O$3, IF('Fall Input'!F8&gt;T$3, $O$3, IF('Fall Input'!F8&lt;=T$3, $O$2, “WHO KNOWS”)))))))))</f>
        <v/>
      </c>
      <c r="V9" s="125"/>
      <c r="W9" s="105"/>
      <c r="AC9" s="106"/>
    </row>
    <row r="10" spans="1:29" ht="19.5" customHeight="1" thickTop="1" x14ac:dyDescent="0.3">
      <c r="A10" s="48" t="str">
        <f>IF('Fall Input'!A10="", "", 'Fall Input'!A10)</f>
        <v/>
      </c>
      <c r="B10" s="49" t="str">
        <f t="shared" si="2"/>
        <v/>
      </c>
      <c r="C10" s="49" t="str">
        <f t="shared" si="3"/>
        <v/>
      </c>
      <c r="D10" s="49" t="str">
        <f t="shared" si="4"/>
        <v/>
      </c>
      <c r="E10" s="49" t="str">
        <f t="shared" si="5"/>
        <v/>
      </c>
      <c r="F10" s="49" t="str">
        <f t="shared" si="6"/>
        <v/>
      </c>
      <c r="G10" s="144" t="str">
        <f t="shared" si="7"/>
        <v/>
      </c>
      <c r="H10" s="145"/>
      <c r="I10" s="130"/>
      <c r="J10" s="254"/>
      <c r="K10" s="254"/>
      <c r="L10" s="125"/>
      <c r="M10" s="128"/>
      <c r="O10" s="106" t="str">
        <f t="shared" ref="O10:O73" si="8">IF(ISERROR(ROUND(MEDIAN(P10:T10), 0)), "",ROUND(MEDIAN(P10:T10), 0))</f>
        <v/>
      </c>
      <c r="P10" s="129" t="str">
        <f>IF(OR('Fall Input'!B9="", P$3=""), "", IF('Fall Input'!B9&gt;P$6, $O$6, IF(AND('Fall Input'!B9&lt;=P$6,'Fall Input'!B9&gt;P$5), $O$5, IF('Fall Input'!B9&gt;P$5, $O$5, IF(AND('Fall Input'!B9&lt;=P$5, 'Fall Input'!B9&gt;P$4), $O$4, IF('Fall Input'!B9&gt;P$4, $O$4, IF(AND('Fall Input'!B9&lt;=P$4, 'Fall Input'!B9&gt;P$3), $O$3, IF('Fall Input'!B9&gt;P$3, $O$3, IF('Fall Input'!B9&lt;=P$3, $O$2, “WHO KNOWS”)))))))))</f>
        <v/>
      </c>
      <c r="Q10" s="129" t="str">
        <f>IF(OR('Fall Input'!C9="", Q$3=""), "", IF('Fall Input'!C9&gt;Q$6, $O$6, IF(AND('Fall Input'!C9&lt;=Q$6,'Fall Input'!C9&gt;Q$5), $O$5, IF('Fall Input'!C9&gt;Q$5, $O$5, IF(AND('Fall Input'!C9&lt;=Q$5, 'Fall Input'!C9&gt;Q$4), $O$4, IF('Fall Input'!C9&gt;Q$4, $O$4, IF(AND('Fall Input'!C9&lt;=Q$4, 'Fall Input'!C9&gt;Q$3), $O$3, IF('Fall Input'!C9&gt;Q$3, $O$3, IF('Fall Input'!C9&lt;=Q$3, $O$2, “WHO KNOWS”)))))))))</f>
        <v/>
      </c>
      <c r="R10" s="129" t="str">
        <f>IF(OR('Fall Input'!D9="", R$3=""), "", IF('Fall Input'!D9&gt;R$6, $O$6, IF(AND('Fall Input'!D9&lt;=R$6,'Fall Input'!D9&gt;R$5), $O$5, IF('Fall Input'!D9&gt;R$5, $O$5, IF(AND('Fall Input'!D9&lt;=R$5, 'Fall Input'!D9&gt;R$4), $O$4, IF('Fall Input'!D9&gt;R$4, $O$4, IF(AND('Fall Input'!D9&lt;=R$4, 'Fall Input'!D9&gt;R$3), $O$3, IF('Fall Input'!D9&gt;R$3, $O$3, IF('Fall Input'!D9&lt;=R$3, $O$2, “WHO KNOWS”)))))))))</f>
        <v/>
      </c>
      <c r="S10" s="129" t="str">
        <f>IF(OR('Fall Input'!E9="", S$3=""), "", IF('Fall Input'!E9&gt;S$6, $O$6, IF(AND('Fall Input'!E9&lt;=S$6,'Fall Input'!E9&gt;S$5), $O$5, IF('Fall Input'!E9&gt;S$5, $O$5, IF(AND('Fall Input'!E9&lt;=S$5, 'Fall Input'!E9&gt;S$4), $O$4, IF('Fall Input'!E9&gt;S$4, $O$4, IF(AND('Fall Input'!E9&lt;=S$4, 'Fall Input'!E9&gt;S$3), $O$3, IF('Fall Input'!E9&gt;S$3, $O$3, IF('Fall Input'!E9&lt;=S$3, $O$2, “WHO KNOWS”)))))))))</f>
        <v/>
      </c>
      <c r="T10" s="129" t="str">
        <f>IF(OR('Fall Input'!F9="", T$3=""), "", IF('Fall Input'!F9&gt;T$6, $O$6, IF(AND('Fall Input'!F9&lt;=T$6,'Fall Input'!F9&gt;T$5), $O$5, IF('Fall Input'!F9&gt;T$5, $O$5, IF(AND('Fall Input'!F9&lt;=T$5, 'Fall Input'!F9&gt;T$4), $O$4, IF('Fall Input'!F9&gt;T$4, $O$4, IF(AND('Fall Input'!F9&lt;=T$4, 'Fall Input'!F9&gt;T$3), $O$3, IF('Fall Input'!F9&gt;T$3, $O$3, IF('Fall Input'!F9&lt;=T$3, $O$2, “WHO KNOWS”)))))))))</f>
        <v/>
      </c>
      <c r="V10" s="125"/>
      <c r="W10" s="105"/>
      <c r="AC10" s="106"/>
    </row>
    <row r="11" spans="1:29" ht="18.75" customHeight="1" x14ac:dyDescent="0.3">
      <c r="A11" s="48" t="str">
        <f>IF('Fall Input'!A11="", "", 'Fall Input'!A11)</f>
        <v/>
      </c>
      <c r="B11" s="49" t="str">
        <f t="shared" si="2"/>
        <v/>
      </c>
      <c r="C11" s="49" t="str">
        <f t="shared" si="3"/>
        <v/>
      </c>
      <c r="D11" s="49" t="str">
        <f t="shared" si="4"/>
        <v/>
      </c>
      <c r="E11" s="49" t="str">
        <f t="shared" si="5"/>
        <v/>
      </c>
      <c r="F11" s="49" t="str">
        <f t="shared" si="6"/>
        <v/>
      </c>
      <c r="G11" s="144" t="str">
        <f t="shared" si="7"/>
        <v/>
      </c>
      <c r="H11" s="145"/>
      <c r="I11" s="130"/>
      <c r="J11" s="254"/>
      <c r="K11" s="254"/>
      <c r="L11" s="125"/>
      <c r="M11" s="128"/>
      <c r="O11" s="106" t="str">
        <f t="shared" si="8"/>
        <v/>
      </c>
      <c r="P11" s="129" t="str">
        <f>IF(OR('Fall Input'!B10="", P$3=""), "", IF('Fall Input'!B10&gt;P$6, $O$6, IF(AND('Fall Input'!B10&lt;=P$6,'Fall Input'!B10&gt;P$5), $O$5, IF('Fall Input'!B10&gt;P$5, $O$5, IF(AND('Fall Input'!B10&lt;=P$5, 'Fall Input'!B10&gt;P$4), $O$4, IF('Fall Input'!B10&gt;P$4, $O$4, IF(AND('Fall Input'!B10&lt;=P$4, 'Fall Input'!B10&gt;P$3), $O$3, IF('Fall Input'!B10&gt;P$3, $O$3, IF('Fall Input'!B10&lt;=P$3, $O$2, “WHO KNOWS”)))))))))</f>
        <v/>
      </c>
      <c r="Q11" s="129" t="str">
        <f>IF(OR('Fall Input'!C10="", Q$3=""), "", IF('Fall Input'!C10&gt;Q$6, $O$6, IF(AND('Fall Input'!C10&lt;=Q$6,'Fall Input'!C10&gt;Q$5), $O$5, IF('Fall Input'!C10&gt;Q$5, $O$5, IF(AND('Fall Input'!C10&lt;=Q$5, 'Fall Input'!C10&gt;Q$4), $O$4, IF('Fall Input'!C10&gt;Q$4, $O$4, IF(AND('Fall Input'!C10&lt;=Q$4, 'Fall Input'!C10&gt;Q$3), $O$3, IF('Fall Input'!C10&gt;Q$3, $O$3, IF('Fall Input'!C10&lt;=Q$3, $O$2, “WHO KNOWS”)))))))))</f>
        <v/>
      </c>
      <c r="R11" s="129" t="str">
        <f>IF(OR('Fall Input'!D10="", R$3=""), "", IF('Fall Input'!D10&gt;R$6, $O$6, IF(AND('Fall Input'!D10&lt;=R$6,'Fall Input'!D10&gt;R$5), $O$5, IF('Fall Input'!D10&gt;R$5, $O$5, IF(AND('Fall Input'!D10&lt;=R$5, 'Fall Input'!D10&gt;R$4), $O$4, IF('Fall Input'!D10&gt;R$4, $O$4, IF(AND('Fall Input'!D10&lt;=R$4, 'Fall Input'!D10&gt;R$3), $O$3, IF('Fall Input'!D10&gt;R$3, $O$3, IF('Fall Input'!D10&lt;=R$3, $O$2, “WHO KNOWS”)))))))))</f>
        <v/>
      </c>
      <c r="S11" s="129" t="str">
        <f>IF(OR('Fall Input'!E10="", S$3=""), "", IF('Fall Input'!E10&gt;S$6, $O$6, IF(AND('Fall Input'!E10&lt;=S$6,'Fall Input'!E10&gt;S$5), $O$5, IF('Fall Input'!E10&gt;S$5, $O$5, IF(AND('Fall Input'!E10&lt;=S$5, 'Fall Input'!E10&gt;S$4), $O$4, IF('Fall Input'!E10&gt;S$4, $O$4, IF(AND('Fall Input'!E10&lt;=S$4, 'Fall Input'!E10&gt;S$3), $O$3, IF('Fall Input'!E10&gt;S$3, $O$3, IF('Fall Input'!E10&lt;=S$3, $O$2, “WHO KNOWS”)))))))))</f>
        <v/>
      </c>
      <c r="T11" s="129" t="str">
        <f>IF(OR('Fall Input'!F10="", T$3=""), "", IF('Fall Input'!F10&gt;T$6, $O$6, IF(AND('Fall Input'!F10&lt;=T$6,'Fall Input'!F10&gt;T$5), $O$5, IF('Fall Input'!F10&gt;T$5, $O$5, IF(AND('Fall Input'!F10&lt;=T$5, 'Fall Input'!F10&gt;T$4), $O$4, IF('Fall Input'!F10&gt;T$4, $O$4, IF(AND('Fall Input'!F10&lt;=T$4, 'Fall Input'!F10&gt;T$3), $O$3, IF('Fall Input'!F10&gt;T$3, $O$3, IF('Fall Input'!F10&lt;=T$3, $O$2, “WHO KNOWS”)))))))))</f>
        <v/>
      </c>
      <c r="V11" s="125"/>
      <c r="W11" s="105"/>
      <c r="AC11" s="106"/>
    </row>
    <row r="12" spans="1:29" ht="18.75" customHeight="1" x14ac:dyDescent="0.3">
      <c r="A12" s="48" t="str">
        <f>IF('Fall Input'!A12="", "", 'Fall Input'!A12)</f>
        <v/>
      </c>
      <c r="B12" s="49" t="str">
        <f t="shared" si="2"/>
        <v/>
      </c>
      <c r="C12" s="49" t="str">
        <f t="shared" si="3"/>
        <v/>
      </c>
      <c r="D12" s="49" t="str">
        <f t="shared" si="4"/>
        <v/>
      </c>
      <c r="E12" s="49" t="str">
        <f t="shared" si="5"/>
        <v/>
      </c>
      <c r="F12" s="49" t="str">
        <f t="shared" si="6"/>
        <v/>
      </c>
      <c r="G12" s="144" t="str">
        <f t="shared" si="7"/>
        <v/>
      </c>
      <c r="H12" s="145"/>
      <c r="I12" s="105"/>
      <c r="J12" s="254"/>
      <c r="K12" s="254"/>
      <c r="L12" s="125"/>
      <c r="M12" s="128"/>
      <c r="O12" s="106" t="str">
        <f t="shared" si="8"/>
        <v/>
      </c>
      <c r="P12" s="129" t="str">
        <f>IF(OR('Fall Input'!B11="", P$3=""), "", IF('Fall Input'!B11&gt;P$6, $O$6, IF(AND('Fall Input'!B11&lt;=P$6,'Fall Input'!B11&gt;P$5), $O$5, IF('Fall Input'!B11&gt;P$5, $O$5, IF(AND('Fall Input'!B11&lt;=P$5, 'Fall Input'!B11&gt;P$4), $O$4, IF('Fall Input'!B11&gt;P$4, $O$4, IF(AND('Fall Input'!B11&lt;=P$4, 'Fall Input'!B11&gt;P$3), $O$3, IF('Fall Input'!B11&gt;P$3, $O$3, IF('Fall Input'!B11&lt;=P$3, $O$2, “WHO KNOWS”)))))))))</f>
        <v/>
      </c>
      <c r="Q12" s="129" t="str">
        <f>IF(OR('Fall Input'!C11="", Q$3=""), "", IF('Fall Input'!C11&gt;Q$6, $O$6, IF(AND('Fall Input'!C11&lt;=Q$6,'Fall Input'!C11&gt;Q$5), $O$5, IF('Fall Input'!C11&gt;Q$5, $O$5, IF(AND('Fall Input'!C11&lt;=Q$5, 'Fall Input'!C11&gt;Q$4), $O$4, IF('Fall Input'!C11&gt;Q$4, $O$4, IF(AND('Fall Input'!C11&lt;=Q$4, 'Fall Input'!C11&gt;Q$3), $O$3, IF('Fall Input'!C11&gt;Q$3, $O$3, IF('Fall Input'!C11&lt;=Q$3, $O$2, “WHO KNOWS”)))))))))</f>
        <v/>
      </c>
      <c r="R12" s="129" t="str">
        <f>IF(OR('Fall Input'!D11="", R$3=""), "", IF('Fall Input'!D11&gt;R$6, $O$6, IF(AND('Fall Input'!D11&lt;=R$6,'Fall Input'!D11&gt;R$5), $O$5, IF('Fall Input'!D11&gt;R$5, $O$5, IF(AND('Fall Input'!D11&lt;=R$5, 'Fall Input'!D11&gt;R$4), $O$4, IF('Fall Input'!D11&gt;R$4, $O$4, IF(AND('Fall Input'!D11&lt;=R$4, 'Fall Input'!D11&gt;R$3), $O$3, IF('Fall Input'!D11&gt;R$3, $O$3, IF('Fall Input'!D11&lt;=R$3, $O$2, “WHO KNOWS”)))))))))</f>
        <v/>
      </c>
      <c r="S12" s="129" t="str">
        <f>IF(OR('Fall Input'!E11="", S$3=""), "", IF('Fall Input'!E11&gt;S$6, $O$6, IF(AND('Fall Input'!E11&lt;=S$6,'Fall Input'!E11&gt;S$5), $O$5, IF('Fall Input'!E11&gt;S$5, $O$5, IF(AND('Fall Input'!E11&lt;=S$5, 'Fall Input'!E11&gt;S$4), $O$4, IF('Fall Input'!E11&gt;S$4, $O$4, IF(AND('Fall Input'!E11&lt;=S$4, 'Fall Input'!E11&gt;S$3), $O$3, IF('Fall Input'!E11&gt;S$3, $O$3, IF('Fall Input'!E11&lt;=S$3, $O$2, “WHO KNOWS”)))))))))</f>
        <v/>
      </c>
      <c r="T12" s="129" t="str">
        <f>IF(OR('Fall Input'!F11="", T$3=""), "", IF('Fall Input'!F11&gt;T$6, $O$6, IF(AND('Fall Input'!F11&lt;=T$6,'Fall Input'!F11&gt;T$5), $O$5, IF('Fall Input'!F11&gt;T$5, $O$5, IF(AND('Fall Input'!F11&lt;=T$5, 'Fall Input'!F11&gt;T$4), $O$4, IF('Fall Input'!F11&gt;T$4, $O$4, IF(AND('Fall Input'!F11&lt;=T$4, 'Fall Input'!F11&gt;T$3), $O$3, IF('Fall Input'!F11&gt;T$3, $O$3, IF('Fall Input'!F11&lt;=T$3, $O$2, “WHO KNOWS”)))))))))</f>
        <v/>
      </c>
      <c r="V12" s="125"/>
      <c r="W12" s="105"/>
      <c r="AC12" s="106"/>
    </row>
    <row r="13" spans="1:29" ht="18.75" customHeight="1" x14ac:dyDescent="0.3">
      <c r="A13" s="48" t="str">
        <f>IF('Fall Input'!A13="", "", 'Fall Input'!A13)</f>
        <v/>
      </c>
      <c r="B13" s="49" t="str">
        <f t="shared" si="2"/>
        <v/>
      </c>
      <c r="C13" s="49" t="str">
        <f t="shared" si="3"/>
        <v/>
      </c>
      <c r="D13" s="49" t="str">
        <f t="shared" si="4"/>
        <v/>
      </c>
      <c r="E13" s="49" t="str">
        <f t="shared" si="5"/>
        <v/>
      </c>
      <c r="F13" s="49" t="str">
        <f t="shared" si="6"/>
        <v/>
      </c>
      <c r="G13" s="144" t="str">
        <f t="shared" si="7"/>
        <v/>
      </c>
      <c r="H13" s="145"/>
      <c r="I13" s="105"/>
      <c r="J13" s="254"/>
      <c r="K13" s="254"/>
      <c r="L13" s="125"/>
      <c r="M13" s="128"/>
      <c r="O13" s="106" t="str">
        <f t="shared" si="8"/>
        <v/>
      </c>
      <c r="P13" s="129" t="str">
        <f>IF(OR('Fall Input'!B12="", P$3=""), "", IF('Fall Input'!B12&gt;P$6, $O$6, IF(AND('Fall Input'!B12&lt;=P$6,'Fall Input'!B12&gt;P$5), $O$5, IF('Fall Input'!B12&gt;P$5, $O$5, IF(AND('Fall Input'!B12&lt;=P$5, 'Fall Input'!B12&gt;P$4), $O$4, IF('Fall Input'!B12&gt;P$4, $O$4, IF(AND('Fall Input'!B12&lt;=P$4, 'Fall Input'!B12&gt;P$3), $O$3, IF('Fall Input'!B12&gt;P$3, $O$3, IF('Fall Input'!B12&lt;=P$3, $O$2, “WHO KNOWS”)))))))))</f>
        <v/>
      </c>
      <c r="Q13" s="129" t="str">
        <f>IF(OR('Fall Input'!C12="", Q$3=""), "", IF('Fall Input'!C12&gt;Q$6, $O$6, IF(AND('Fall Input'!C12&lt;=Q$6,'Fall Input'!C12&gt;Q$5), $O$5, IF('Fall Input'!C12&gt;Q$5, $O$5, IF(AND('Fall Input'!C12&lt;=Q$5, 'Fall Input'!C12&gt;Q$4), $O$4, IF('Fall Input'!C12&gt;Q$4, $O$4, IF(AND('Fall Input'!C12&lt;=Q$4, 'Fall Input'!C12&gt;Q$3), $O$3, IF('Fall Input'!C12&gt;Q$3, $O$3, IF('Fall Input'!C12&lt;=Q$3, $O$2, “WHO KNOWS”)))))))))</f>
        <v/>
      </c>
      <c r="R13" s="129" t="str">
        <f>IF(OR('Fall Input'!D12="", R$3=""), "", IF('Fall Input'!D12&gt;R$6, $O$6, IF(AND('Fall Input'!D12&lt;=R$6,'Fall Input'!D12&gt;R$5), $O$5, IF('Fall Input'!D12&gt;R$5, $O$5, IF(AND('Fall Input'!D12&lt;=R$5, 'Fall Input'!D12&gt;R$4), $O$4, IF('Fall Input'!D12&gt;R$4, $O$4, IF(AND('Fall Input'!D12&lt;=R$4, 'Fall Input'!D12&gt;R$3), $O$3, IF('Fall Input'!D12&gt;R$3, $O$3, IF('Fall Input'!D12&lt;=R$3, $O$2, “WHO KNOWS”)))))))))</f>
        <v/>
      </c>
      <c r="S13" s="129" t="str">
        <f>IF(OR('Fall Input'!E12="", S$3=""), "", IF('Fall Input'!E12&gt;S$6, $O$6, IF(AND('Fall Input'!E12&lt;=S$6,'Fall Input'!E12&gt;S$5), $O$5, IF('Fall Input'!E12&gt;S$5, $O$5, IF(AND('Fall Input'!E12&lt;=S$5, 'Fall Input'!E12&gt;S$4), $O$4, IF('Fall Input'!E12&gt;S$4, $O$4, IF(AND('Fall Input'!E12&lt;=S$4, 'Fall Input'!E12&gt;S$3), $O$3, IF('Fall Input'!E12&gt;S$3, $O$3, IF('Fall Input'!E12&lt;=S$3, $O$2, “WHO KNOWS”)))))))))</f>
        <v/>
      </c>
      <c r="T13" s="129" t="str">
        <f>IF(OR('Fall Input'!F12="", T$3=""), "", IF('Fall Input'!F12&gt;T$6, $O$6, IF(AND('Fall Input'!F12&lt;=T$6,'Fall Input'!F12&gt;T$5), $O$5, IF('Fall Input'!F12&gt;T$5, $O$5, IF(AND('Fall Input'!F12&lt;=T$5, 'Fall Input'!F12&gt;T$4), $O$4, IF('Fall Input'!F12&gt;T$4, $O$4, IF(AND('Fall Input'!F12&lt;=T$4, 'Fall Input'!F12&gt;T$3), $O$3, IF('Fall Input'!F12&gt;T$3, $O$3, IF('Fall Input'!F12&lt;=T$3, $O$2, “WHO KNOWS”)))))))))</f>
        <v/>
      </c>
      <c r="V13" s="125"/>
      <c r="W13" s="105"/>
      <c r="AC13" s="106"/>
    </row>
    <row r="14" spans="1:29" ht="18.75" customHeight="1" x14ac:dyDescent="0.3">
      <c r="A14" s="48" t="str">
        <f>IF('Fall Input'!A14="", "", 'Fall Input'!A14)</f>
        <v/>
      </c>
      <c r="B14" s="49" t="str">
        <f t="shared" si="2"/>
        <v/>
      </c>
      <c r="C14" s="49" t="str">
        <f t="shared" si="3"/>
        <v/>
      </c>
      <c r="D14" s="49" t="str">
        <f t="shared" si="4"/>
        <v/>
      </c>
      <c r="E14" s="49" t="str">
        <f t="shared" si="5"/>
        <v/>
      </c>
      <c r="F14" s="49" t="str">
        <f t="shared" si="6"/>
        <v/>
      </c>
      <c r="G14" s="144" t="str">
        <f t="shared" si="7"/>
        <v/>
      </c>
      <c r="H14" s="145"/>
      <c r="I14" s="105"/>
      <c r="J14" s="254"/>
      <c r="K14" s="254"/>
      <c r="L14" s="125"/>
      <c r="M14" s="128"/>
      <c r="O14" s="106" t="str">
        <f t="shared" si="8"/>
        <v/>
      </c>
      <c r="P14" s="129" t="str">
        <f>IF(OR('Fall Input'!B13="", P$3=""), "", IF('Fall Input'!B13&gt;P$6, $O$6, IF(AND('Fall Input'!B13&lt;=P$6,'Fall Input'!B13&gt;P$5), $O$5, IF('Fall Input'!B13&gt;P$5, $O$5, IF(AND('Fall Input'!B13&lt;=P$5, 'Fall Input'!B13&gt;P$4), $O$4, IF('Fall Input'!B13&gt;P$4, $O$4, IF(AND('Fall Input'!B13&lt;=P$4, 'Fall Input'!B13&gt;P$3), $O$3, IF('Fall Input'!B13&gt;P$3, $O$3, IF('Fall Input'!B13&lt;=P$3, $O$2, “WHO KNOWS”)))))))))</f>
        <v/>
      </c>
      <c r="Q14" s="129" t="str">
        <f>IF(OR('Fall Input'!C13="", Q$3=""), "", IF('Fall Input'!C13&gt;Q$6, $O$6, IF(AND('Fall Input'!C13&lt;=Q$6,'Fall Input'!C13&gt;Q$5), $O$5, IF('Fall Input'!C13&gt;Q$5, $O$5, IF(AND('Fall Input'!C13&lt;=Q$5, 'Fall Input'!C13&gt;Q$4), $O$4, IF('Fall Input'!C13&gt;Q$4, $O$4, IF(AND('Fall Input'!C13&lt;=Q$4, 'Fall Input'!C13&gt;Q$3), $O$3, IF('Fall Input'!C13&gt;Q$3, $O$3, IF('Fall Input'!C13&lt;=Q$3, $O$2, “WHO KNOWS”)))))))))</f>
        <v/>
      </c>
      <c r="R14" s="129" t="str">
        <f>IF(OR('Fall Input'!D13="", R$3=""), "", IF('Fall Input'!D13&gt;R$6, $O$6, IF(AND('Fall Input'!D13&lt;=R$6,'Fall Input'!D13&gt;R$5), $O$5, IF('Fall Input'!D13&gt;R$5, $O$5, IF(AND('Fall Input'!D13&lt;=R$5, 'Fall Input'!D13&gt;R$4), $O$4, IF('Fall Input'!D13&gt;R$4, $O$4, IF(AND('Fall Input'!D13&lt;=R$4, 'Fall Input'!D13&gt;R$3), $O$3, IF('Fall Input'!D13&gt;R$3, $O$3, IF('Fall Input'!D13&lt;=R$3, $O$2, “WHO KNOWS”)))))))))</f>
        <v/>
      </c>
      <c r="S14" s="129" t="str">
        <f>IF(OR('Fall Input'!E13="", S$3=""), "", IF('Fall Input'!E13&gt;S$6, $O$6, IF(AND('Fall Input'!E13&lt;=S$6,'Fall Input'!E13&gt;S$5), $O$5, IF('Fall Input'!E13&gt;S$5, $O$5, IF(AND('Fall Input'!E13&lt;=S$5, 'Fall Input'!E13&gt;S$4), $O$4, IF('Fall Input'!E13&gt;S$4, $O$4, IF(AND('Fall Input'!E13&lt;=S$4, 'Fall Input'!E13&gt;S$3), $O$3, IF('Fall Input'!E13&gt;S$3, $O$3, IF('Fall Input'!E13&lt;=S$3, $O$2, “WHO KNOWS”)))))))))</f>
        <v/>
      </c>
      <c r="T14" s="129" t="str">
        <f>IF(OR('Fall Input'!F13="", T$3=""), "", IF('Fall Input'!F13&gt;T$6, $O$6, IF(AND('Fall Input'!F13&lt;=T$6,'Fall Input'!F13&gt;T$5), $O$5, IF('Fall Input'!F13&gt;T$5, $O$5, IF(AND('Fall Input'!F13&lt;=T$5, 'Fall Input'!F13&gt;T$4), $O$4, IF('Fall Input'!F13&gt;T$4, $O$4, IF(AND('Fall Input'!F13&lt;=T$4, 'Fall Input'!F13&gt;T$3), $O$3, IF('Fall Input'!F13&gt;T$3, $O$3, IF('Fall Input'!F13&lt;=T$3, $O$2, “WHO KNOWS”)))))))))</f>
        <v/>
      </c>
      <c r="V14" s="125"/>
      <c r="W14" s="105"/>
      <c r="AC14" s="106"/>
    </row>
    <row r="15" spans="1:29" ht="18.75" customHeight="1" x14ac:dyDescent="0.3">
      <c r="A15" s="48" t="str">
        <f>IF('Fall Input'!A15="", "", 'Fall Input'!A15)</f>
        <v/>
      </c>
      <c r="B15" s="49" t="str">
        <f t="shared" si="2"/>
        <v/>
      </c>
      <c r="C15" s="49" t="str">
        <f t="shared" si="3"/>
        <v/>
      </c>
      <c r="D15" s="49" t="str">
        <f t="shared" si="4"/>
        <v/>
      </c>
      <c r="E15" s="49" t="str">
        <f t="shared" si="5"/>
        <v/>
      </c>
      <c r="F15" s="49" t="str">
        <f t="shared" si="6"/>
        <v/>
      </c>
      <c r="G15" s="144" t="str">
        <f t="shared" si="7"/>
        <v/>
      </c>
      <c r="H15" s="145"/>
      <c r="I15" s="130"/>
      <c r="J15" s="254"/>
      <c r="K15" s="254"/>
      <c r="L15" s="125"/>
      <c r="M15" s="128"/>
      <c r="O15" s="106" t="str">
        <f t="shared" si="8"/>
        <v/>
      </c>
      <c r="P15" s="129" t="str">
        <f>IF(OR('Fall Input'!B14="", P$3=""), "", IF('Fall Input'!B14&gt;P$6, $O$6, IF(AND('Fall Input'!B14&lt;=P$6,'Fall Input'!B14&gt;P$5), $O$5, IF('Fall Input'!B14&gt;P$5, $O$5, IF(AND('Fall Input'!B14&lt;=P$5, 'Fall Input'!B14&gt;P$4), $O$4, IF('Fall Input'!B14&gt;P$4, $O$4, IF(AND('Fall Input'!B14&lt;=P$4, 'Fall Input'!B14&gt;P$3), $O$3, IF('Fall Input'!B14&gt;P$3, $O$3, IF('Fall Input'!B14&lt;=P$3, $O$2, “WHO KNOWS”)))))))))</f>
        <v/>
      </c>
      <c r="Q15" s="129" t="str">
        <f>IF(OR('Fall Input'!C14="", Q$3=""), "", IF('Fall Input'!C14&gt;Q$6, $O$6, IF(AND('Fall Input'!C14&lt;=Q$6,'Fall Input'!C14&gt;Q$5), $O$5, IF('Fall Input'!C14&gt;Q$5, $O$5, IF(AND('Fall Input'!C14&lt;=Q$5, 'Fall Input'!C14&gt;Q$4), $O$4, IF('Fall Input'!C14&gt;Q$4, $O$4, IF(AND('Fall Input'!C14&lt;=Q$4, 'Fall Input'!C14&gt;Q$3), $O$3, IF('Fall Input'!C14&gt;Q$3, $O$3, IF('Fall Input'!C14&lt;=Q$3, $O$2, “WHO KNOWS”)))))))))</f>
        <v/>
      </c>
      <c r="R15" s="129" t="str">
        <f>IF(OR('Fall Input'!D14="", R$3=""), "", IF('Fall Input'!D14&gt;R$6, $O$6, IF(AND('Fall Input'!D14&lt;=R$6,'Fall Input'!D14&gt;R$5), $O$5, IF('Fall Input'!D14&gt;R$5, $O$5, IF(AND('Fall Input'!D14&lt;=R$5, 'Fall Input'!D14&gt;R$4), $O$4, IF('Fall Input'!D14&gt;R$4, $O$4, IF(AND('Fall Input'!D14&lt;=R$4, 'Fall Input'!D14&gt;R$3), $O$3, IF('Fall Input'!D14&gt;R$3, $O$3, IF('Fall Input'!D14&lt;=R$3, $O$2, “WHO KNOWS”)))))))))</f>
        <v/>
      </c>
      <c r="S15" s="129" t="str">
        <f>IF(OR('Fall Input'!E14="", S$3=""), "", IF('Fall Input'!E14&gt;S$6, $O$6, IF(AND('Fall Input'!E14&lt;=S$6,'Fall Input'!E14&gt;S$5), $O$5, IF('Fall Input'!E14&gt;S$5, $O$5, IF(AND('Fall Input'!E14&lt;=S$5, 'Fall Input'!E14&gt;S$4), $O$4, IF('Fall Input'!E14&gt;S$4, $O$4, IF(AND('Fall Input'!E14&lt;=S$4, 'Fall Input'!E14&gt;S$3), $O$3, IF('Fall Input'!E14&gt;S$3, $O$3, IF('Fall Input'!E14&lt;=S$3, $O$2, “WHO KNOWS”)))))))))</f>
        <v/>
      </c>
      <c r="T15" s="129" t="str">
        <f>IF(OR('Fall Input'!F14="", T$3=""), "", IF('Fall Input'!F14&gt;T$6, $O$6, IF(AND('Fall Input'!F14&lt;=T$6,'Fall Input'!F14&gt;T$5), $O$5, IF('Fall Input'!F14&gt;T$5, $O$5, IF(AND('Fall Input'!F14&lt;=T$5, 'Fall Input'!F14&gt;T$4), $O$4, IF('Fall Input'!F14&gt;T$4, $O$4, IF(AND('Fall Input'!F14&lt;=T$4, 'Fall Input'!F14&gt;T$3), $O$3, IF('Fall Input'!F14&gt;T$3, $O$3, IF('Fall Input'!F14&lt;=T$3, $O$2, “WHO KNOWS”)))))))))</f>
        <v/>
      </c>
      <c r="V15" s="125"/>
      <c r="W15" s="105"/>
      <c r="AC15" s="106"/>
    </row>
    <row r="16" spans="1:29" ht="18.75" customHeight="1" x14ac:dyDescent="0.3">
      <c r="A16" s="48" t="str">
        <f>IF('Fall Input'!A16="", "", 'Fall Input'!A16)</f>
        <v/>
      </c>
      <c r="B16" s="49" t="str">
        <f t="shared" si="2"/>
        <v/>
      </c>
      <c r="C16" s="49" t="str">
        <f t="shared" si="3"/>
        <v/>
      </c>
      <c r="D16" s="49" t="str">
        <f t="shared" si="4"/>
        <v/>
      </c>
      <c r="E16" s="49" t="str">
        <f t="shared" si="5"/>
        <v/>
      </c>
      <c r="F16" s="49" t="str">
        <f t="shared" si="6"/>
        <v/>
      </c>
      <c r="G16" s="144" t="str">
        <f t="shared" si="7"/>
        <v/>
      </c>
      <c r="H16" s="145"/>
      <c r="I16" s="130"/>
      <c r="J16" s="254"/>
      <c r="K16" s="254"/>
      <c r="L16" s="125"/>
      <c r="M16" s="128"/>
      <c r="O16" s="106" t="str">
        <f t="shared" si="8"/>
        <v/>
      </c>
      <c r="P16" s="129" t="str">
        <f>IF(OR('Fall Input'!B15="", P$3=""), "", IF('Fall Input'!B15&gt;P$6, $O$6, IF(AND('Fall Input'!B15&lt;=P$6,'Fall Input'!B15&gt;P$5), $O$5, IF('Fall Input'!B15&gt;P$5, $O$5, IF(AND('Fall Input'!B15&lt;=P$5, 'Fall Input'!B15&gt;P$4), $O$4, IF('Fall Input'!B15&gt;P$4, $O$4, IF(AND('Fall Input'!B15&lt;=P$4, 'Fall Input'!B15&gt;P$3), $O$3, IF('Fall Input'!B15&gt;P$3, $O$3, IF('Fall Input'!B15&lt;=P$3, $O$2, “WHO KNOWS”)))))))))</f>
        <v/>
      </c>
      <c r="Q16" s="129" t="str">
        <f>IF(OR('Fall Input'!C15="", Q$3=""), "", IF('Fall Input'!C15&gt;Q$6, $O$6, IF(AND('Fall Input'!C15&lt;=Q$6,'Fall Input'!C15&gt;Q$5), $O$5, IF('Fall Input'!C15&gt;Q$5, $O$5, IF(AND('Fall Input'!C15&lt;=Q$5, 'Fall Input'!C15&gt;Q$4), $O$4, IF('Fall Input'!C15&gt;Q$4, $O$4, IF(AND('Fall Input'!C15&lt;=Q$4, 'Fall Input'!C15&gt;Q$3), $O$3, IF('Fall Input'!C15&gt;Q$3, $O$3, IF('Fall Input'!C15&lt;=Q$3, $O$2, “WHO KNOWS”)))))))))</f>
        <v/>
      </c>
      <c r="R16" s="129" t="str">
        <f>IF(OR('Fall Input'!D15="", R$3=""), "", IF('Fall Input'!D15&gt;R$6, $O$6, IF(AND('Fall Input'!D15&lt;=R$6,'Fall Input'!D15&gt;R$5), $O$5, IF('Fall Input'!D15&gt;R$5, $O$5, IF(AND('Fall Input'!D15&lt;=R$5, 'Fall Input'!D15&gt;R$4), $O$4, IF('Fall Input'!D15&gt;R$4, $O$4, IF(AND('Fall Input'!D15&lt;=R$4, 'Fall Input'!D15&gt;R$3), $O$3, IF('Fall Input'!D15&gt;R$3, $O$3, IF('Fall Input'!D15&lt;=R$3, $O$2, “WHO KNOWS”)))))))))</f>
        <v/>
      </c>
      <c r="S16" s="129" t="str">
        <f>IF(OR('Fall Input'!E15="", S$3=""), "", IF('Fall Input'!E15&gt;S$6, $O$6, IF(AND('Fall Input'!E15&lt;=S$6,'Fall Input'!E15&gt;S$5), $O$5, IF('Fall Input'!E15&gt;S$5, $O$5, IF(AND('Fall Input'!E15&lt;=S$5, 'Fall Input'!E15&gt;S$4), $O$4, IF('Fall Input'!E15&gt;S$4, $O$4, IF(AND('Fall Input'!E15&lt;=S$4, 'Fall Input'!E15&gt;S$3), $O$3, IF('Fall Input'!E15&gt;S$3, $O$3, IF('Fall Input'!E15&lt;=S$3, $O$2, “WHO KNOWS”)))))))))</f>
        <v/>
      </c>
      <c r="T16" s="129" t="str">
        <f>IF(OR('Fall Input'!F15="", T$3=""), "", IF('Fall Input'!F15&gt;T$6, $O$6, IF(AND('Fall Input'!F15&lt;=T$6,'Fall Input'!F15&gt;T$5), $O$5, IF('Fall Input'!F15&gt;T$5, $O$5, IF(AND('Fall Input'!F15&lt;=T$5, 'Fall Input'!F15&gt;T$4), $O$4, IF('Fall Input'!F15&gt;T$4, $O$4, IF(AND('Fall Input'!F15&lt;=T$4, 'Fall Input'!F15&gt;T$3), $O$3, IF('Fall Input'!F15&gt;T$3, $O$3, IF('Fall Input'!F15&lt;=T$3, $O$2, “WHO KNOWS”)))))))))</f>
        <v/>
      </c>
      <c r="V16" s="125"/>
      <c r="W16" s="105"/>
      <c r="AC16" s="106"/>
    </row>
    <row r="17" spans="1:29" ht="18.75" customHeight="1" x14ac:dyDescent="0.3">
      <c r="A17" s="48" t="str">
        <f>IF('Fall Input'!A17="", "", 'Fall Input'!A17)</f>
        <v/>
      </c>
      <c r="B17" s="49" t="str">
        <f t="shared" si="2"/>
        <v/>
      </c>
      <c r="C17" s="49" t="str">
        <f t="shared" si="3"/>
        <v/>
      </c>
      <c r="D17" s="49" t="str">
        <f t="shared" si="4"/>
        <v/>
      </c>
      <c r="E17" s="49" t="str">
        <f t="shared" si="5"/>
        <v/>
      </c>
      <c r="F17" s="49" t="str">
        <f t="shared" si="6"/>
        <v/>
      </c>
      <c r="G17" s="144" t="str">
        <f t="shared" si="7"/>
        <v/>
      </c>
      <c r="H17" s="145"/>
      <c r="I17" s="130"/>
      <c r="J17" s="131"/>
      <c r="K17" s="131"/>
      <c r="L17" s="125"/>
      <c r="M17" s="128"/>
      <c r="O17" s="106" t="str">
        <f t="shared" si="8"/>
        <v/>
      </c>
      <c r="P17" s="129" t="str">
        <f>IF(OR('Fall Input'!B16="", P$3=""), "", IF('Fall Input'!B16&gt;P$6, $O$6, IF(AND('Fall Input'!B16&lt;=P$6,'Fall Input'!B16&gt;P$5), $O$5, IF('Fall Input'!B16&gt;P$5, $O$5, IF(AND('Fall Input'!B16&lt;=P$5, 'Fall Input'!B16&gt;P$4), $O$4, IF('Fall Input'!B16&gt;P$4, $O$4, IF(AND('Fall Input'!B16&lt;=P$4, 'Fall Input'!B16&gt;P$3), $O$3, IF('Fall Input'!B16&gt;P$3, $O$3, IF('Fall Input'!B16&lt;=P$3, $O$2, “WHO KNOWS”)))))))))</f>
        <v/>
      </c>
      <c r="Q17" s="129" t="str">
        <f>IF(OR('Fall Input'!C16="", Q$3=""), "", IF('Fall Input'!C16&gt;Q$6, $O$6, IF(AND('Fall Input'!C16&lt;=Q$6,'Fall Input'!C16&gt;Q$5), $O$5, IF('Fall Input'!C16&gt;Q$5, $O$5, IF(AND('Fall Input'!C16&lt;=Q$5, 'Fall Input'!C16&gt;Q$4), $O$4, IF('Fall Input'!C16&gt;Q$4, $O$4, IF(AND('Fall Input'!C16&lt;=Q$4, 'Fall Input'!C16&gt;Q$3), $O$3, IF('Fall Input'!C16&gt;Q$3, $O$3, IF('Fall Input'!C16&lt;=Q$3, $O$2, “WHO KNOWS”)))))))))</f>
        <v/>
      </c>
      <c r="R17" s="129" t="str">
        <f>IF(OR('Fall Input'!D16="", R$3=""), "", IF('Fall Input'!D16&gt;R$6, $O$6, IF(AND('Fall Input'!D16&lt;=R$6,'Fall Input'!D16&gt;R$5), $O$5, IF('Fall Input'!D16&gt;R$5, $O$5, IF(AND('Fall Input'!D16&lt;=R$5, 'Fall Input'!D16&gt;R$4), $O$4, IF('Fall Input'!D16&gt;R$4, $O$4, IF(AND('Fall Input'!D16&lt;=R$4, 'Fall Input'!D16&gt;R$3), $O$3, IF('Fall Input'!D16&gt;R$3, $O$3, IF('Fall Input'!D16&lt;=R$3, $O$2, “WHO KNOWS”)))))))))</f>
        <v/>
      </c>
      <c r="S17" s="129" t="str">
        <f>IF(OR('Fall Input'!E16="", S$3=""), "", IF('Fall Input'!E16&gt;S$6, $O$6, IF(AND('Fall Input'!E16&lt;=S$6,'Fall Input'!E16&gt;S$5), $O$5, IF('Fall Input'!E16&gt;S$5, $O$5, IF(AND('Fall Input'!E16&lt;=S$5, 'Fall Input'!E16&gt;S$4), $O$4, IF('Fall Input'!E16&gt;S$4, $O$4, IF(AND('Fall Input'!E16&lt;=S$4, 'Fall Input'!E16&gt;S$3), $O$3, IF('Fall Input'!E16&gt;S$3, $O$3, IF('Fall Input'!E16&lt;=S$3, $O$2, “WHO KNOWS”)))))))))</f>
        <v/>
      </c>
      <c r="T17" s="129" t="str">
        <f>IF(OR('Fall Input'!F16="", T$3=""), "", IF('Fall Input'!F16&gt;T$6, $O$6, IF(AND('Fall Input'!F16&lt;=T$6,'Fall Input'!F16&gt;T$5), $O$5, IF('Fall Input'!F16&gt;T$5, $O$5, IF(AND('Fall Input'!F16&lt;=T$5, 'Fall Input'!F16&gt;T$4), $O$4, IF('Fall Input'!F16&gt;T$4, $O$4, IF(AND('Fall Input'!F16&lt;=T$4, 'Fall Input'!F16&gt;T$3), $O$3, IF('Fall Input'!F16&gt;T$3, $O$3, IF('Fall Input'!F16&lt;=T$3, $O$2, “WHO KNOWS”)))))))))</f>
        <v/>
      </c>
      <c r="V17" s="125"/>
      <c r="W17" s="105"/>
      <c r="AC17" s="106"/>
    </row>
    <row r="18" spans="1:29" ht="18.75" x14ac:dyDescent="0.3">
      <c r="A18" s="48" t="str">
        <f>IF('Fall Input'!A18="", "", 'Fall Input'!A18)</f>
        <v/>
      </c>
      <c r="B18" s="49" t="str">
        <f t="shared" si="2"/>
        <v/>
      </c>
      <c r="C18" s="49" t="str">
        <f t="shared" si="3"/>
        <v/>
      </c>
      <c r="D18" s="49" t="str">
        <f t="shared" si="4"/>
        <v/>
      </c>
      <c r="E18" s="49" t="str">
        <f t="shared" si="5"/>
        <v/>
      </c>
      <c r="F18" s="49" t="str">
        <f t="shared" si="6"/>
        <v/>
      </c>
      <c r="G18" s="144" t="str">
        <f t="shared" si="7"/>
        <v/>
      </c>
      <c r="H18" s="145"/>
      <c r="I18" s="130"/>
      <c r="J18" s="130"/>
      <c r="K18" s="132"/>
      <c r="L18" s="125"/>
      <c r="M18" s="128"/>
      <c r="O18" s="106" t="str">
        <f t="shared" si="8"/>
        <v/>
      </c>
      <c r="P18" s="129" t="str">
        <f>IF(OR('Fall Input'!B17="", P$3=""), "", IF('Fall Input'!B17&gt;P$6, $O$6, IF(AND('Fall Input'!B17&lt;=P$6,'Fall Input'!B17&gt;P$5), $O$5, IF('Fall Input'!B17&gt;P$5, $O$5, IF(AND('Fall Input'!B17&lt;=P$5, 'Fall Input'!B17&gt;P$4), $O$4, IF('Fall Input'!B17&gt;P$4, $O$4, IF(AND('Fall Input'!B17&lt;=P$4, 'Fall Input'!B17&gt;P$3), $O$3, IF('Fall Input'!B17&gt;P$3, $O$3, IF('Fall Input'!B17&lt;=P$3, $O$2, “WHO KNOWS”)))))))))</f>
        <v/>
      </c>
      <c r="Q18" s="129" t="str">
        <f>IF(OR('Fall Input'!C17="", Q$3=""), "", IF('Fall Input'!C17&gt;Q$6, $O$6, IF(AND('Fall Input'!C17&lt;=Q$6,'Fall Input'!C17&gt;Q$5), $O$5, IF('Fall Input'!C17&gt;Q$5, $O$5, IF(AND('Fall Input'!C17&lt;=Q$5, 'Fall Input'!C17&gt;Q$4), $O$4, IF('Fall Input'!C17&gt;Q$4, $O$4, IF(AND('Fall Input'!C17&lt;=Q$4, 'Fall Input'!C17&gt;Q$3), $O$3, IF('Fall Input'!C17&gt;Q$3, $O$3, IF('Fall Input'!C17&lt;=Q$3, $O$2, “WHO KNOWS”)))))))))</f>
        <v/>
      </c>
      <c r="R18" s="129" t="str">
        <f>IF(OR('Fall Input'!D17="", R$3=""), "", IF('Fall Input'!D17&gt;R$6, $O$6, IF(AND('Fall Input'!D17&lt;=R$6,'Fall Input'!D17&gt;R$5), $O$5, IF('Fall Input'!D17&gt;R$5, $O$5, IF(AND('Fall Input'!D17&lt;=R$5, 'Fall Input'!D17&gt;R$4), $O$4, IF('Fall Input'!D17&gt;R$4, $O$4, IF(AND('Fall Input'!D17&lt;=R$4, 'Fall Input'!D17&gt;R$3), $O$3, IF('Fall Input'!D17&gt;R$3, $O$3, IF('Fall Input'!D17&lt;=R$3, $O$2, “WHO KNOWS”)))))))))</f>
        <v/>
      </c>
      <c r="S18" s="129" t="str">
        <f>IF(OR('Fall Input'!E17="", S$3=""), "", IF('Fall Input'!E17&gt;S$6, $O$6, IF(AND('Fall Input'!E17&lt;=S$6,'Fall Input'!E17&gt;S$5), $O$5, IF('Fall Input'!E17&gt;S$5, $O$5, IF(AND('Fall Input'!E17&lt;=S$5, 'Fall Input'!E17&gt;S$4), $O$4, IF('Fall Input'!E17&gt;S$4, $O$4, IF(AND('Fall Input'!E17&lt;=S$4, 'Fall Input'!E17&gt;S$3), $O$3, IF('Fall Input'!E17&gt;S$3, $O$3, IF('Fall Input'!E17&lt;=S$3, $O$2, “WHO KNOWS”)))))))))</f>
        <v/>
      </c>
      <c r="T18" s="129" t="str">
        <f>IF(OR('Fall Input'!F17="", T$3=""), "", IF('Fall Input'!F17&gt;T$6, $O$6, IF(AND('Fall Input'!F17&lt;=T$6,'Fall Input'!F17&gt;T$5), $O$5, IF('Fall Input'!F17&gt;T$5, $O$5, IF(AND('Fall Input'!F17&lt;=T$5, 'Fall Input'!F17&gt;T$4), $O$4, IF('Fall Input'!F17&gt;T$4, $O$4, IF(AND('Fall Input'!F17&lt;=T$4, 'Fall Input'!F17&gt;T$3), $O$3, IF('Fall Input'!F17&gt;T$3, $O$3, IF('Fall Input'!F17&lt;=T$3, $O$2, “WHO KNOWS”)))))))))</f>
        <v/>
      </c>
      <c r="V18" s="125"/>
      <c r="W18" s="105"/>
      <c r="AC18" s="106"/>
    </row>
    <row r="19" spans="1:29" ht="18.75" x14ac:dyDescent="0.3">
      <c r="A19" s="48" t="str">
        <f>IF('Fall Input'!A19="", "", 'Fall Input'!A19)</f>
        <v/>
      </c>
      <c r="B19" s="49" t="str">
        <f t="shared" si="2"/>
        <v/>
      </c>
      <c r="C19" s="49" t="str">
        <f t="shared" si="3"/>
        <v/>
      </c>
      <c r="D19" s="49" t="str">
        <f t="shared" si="4"/>
        <v/>
      </c>
      <c r="E19" s="49" t="str">
        <f t="shared" si="5"/>
        <v/>
      </c>
      <c r="F19" s="49" t="str">
        <f t="shared" si="6"/>
        <v/>
      </c>
      <c r="G19" s="144" t="str">
        <f t="shared" si="7"/>
        <v/>
      </c>
      <c r="H19" s="145"/>
      <c r="I19" s="130"/>
      <c r="J19" s="130"/>
      <c r="K19" s="132"/>
      <c r="L19" s="125"/>
      <c r="M19" s="128"/>
      <c r="O19" s="106" t="str">
        <f t="shared" si="8"/>
        <v/>
      </c>
      <c r="P19" s="129" t="str">
        <f>IF(OR('Fall Input'!B18="", P$3=""), "", IF('Fall Input'!B18&gt;P$6, $O$6, IF(AND('Fall Input'!B18&lt;=P$6,'Fall Input'!B18&gt;P$5), $O$5, IF('Fall Input'!B18&gt;P$5, $O$5, IF(AND('Fall Input'!B18&lt;=P$5, 'Fall Input'!B18&gt;P$4), $O$4, IF('Fall Input'!B18&gt;P$4, $O$4, IF(AND('Fall Input'!B18&lt;=P$4, 'Fall Input'!B18&gt;P$3), $O$3, IF('Fall Input'!B18&gt;P$3, $O$3, IF('Fall Input'!B18&lt;=P$3, $O$2, “WHO KNOWS”)))))))))</f>
        <v/>
      </c>
      <c r="Q19" s="129" t="str">
        <f>IF(OR('Fall Input'!C18="", Q$3=""), "", IF('Fall Input'!C18&gt;Q$6, $O$6, IF(AND('Fall Input'!C18&lt;=Q$6,'Fall Input'!C18&gt;Q$5), $O$5, IF('Fall Input'!C18&gt;Q$5, $O$5, IF(AND('Fall Input'!C18&lt;=Q$5, 'Fall Input'!C18&gt;Q$4), $O$4, IF('Fall Input'!C18&gt;Q$4, $O$4, IF(AND('Fall Input'!C18&lt;=Q$4, 'Fall Input'!C18&gt;Q$3), $O$3, IF('Fall Input'!C18&gt;Q$3, $O$3, IF('Fall Input'!C18&lt;=Q$3, $O$2, “WHO KNOWS”)))))))))</f>
        <v/>
      </c>
      <c r="R19" s="129" t="str">
        <f>IF(OR('Fall Input'!D18="", R$3=""), "", IF('Fall Input'!D18&gt;R$6, $O$6, IF(AND('Fall Input'!D18&lt;=R$6,'Fall Input'!D18&gt;R$5), $O$5, IF('Fall Input'!D18&gt;R$5, $O$5, IF(AND('Fall Input'!D18&lt;=R$5, 'Fall Input'!D18&gt;R$4), $O$4, IF('Fall Input'!D18&gt;R$4, $O$4, IF(AND('Fall Input'!D18&lt;=R$4, 'Fall Input'!D18&gt;R$3), $O$3, IF('Fall Input'!D18&gt;R$3, $O$3, IF('Fall Input'!D18&lt;=R$3, $O$2, “WHO KNOWS”)))))))))</f>
        <v/>
      </c>
      <c r="S19" s="129" t="str">
        <f>IF(OR('Fall Input'!E18="", S$3=""), "", IF('Fall Input'!E18&gt;S$6, $O$6, IF(AND('Fall Input'!E18&lt;=S$6,'Fall Input'!E18&gt;S$5), $O$5, IF('Fall Input'!E18&gt;S$5, $O$5, IF(AND('Fall Input'!E18&lt;=S$5, 'Fall Input'!E18&gt;S$4), $O$4, IF('Fall Input'!E18&gt;S$4, $O$4, IF(AND('Fall Input'!E18&lt;=S$4, 'Fall Input'!E18&gt;S$3), $O$3, IF('Fall Input'!E18&gt;S$3, $O$3, IF('Fall Input'!E18&lt;=S$3, $O$2, “WHO KNOWS”)))))))))</f>
        <v/>
      </c>
      <c r="T19" s="129" t="str">
        <f>IF(OR('Fall Input'!F18="", T$3=""), "", IF('Fall Input'!F18&gt;T$6, $O$6, IF(AND('Fall Input'!F18&lt;=T$6,'Fall Input'!F18&gt;T$5), $O$5, IF('Fall Input'!F18&gt;T$5, $O$5, IF(AND('Fall Input'!F18&lt;=T$5, 'Fall Input'!F18&gt;T$4), $O$4, IF('Fall Input'!F18&gt;T$4, $O$4, IF(AND('Fall Input'!F18&lt;=T$4, 'Fall Input'!F18&gt;T$3), $O$3, IF('Fall Input'!F18&gt;T$3, $O$3, IF('Fall Input'!F18&lt;=T$3, $O$2, “WHO KNOWS”)))))))))</f>
        <v/>
      </c>
      <c r="V19" s="125"/>
      <c r="W19" s="105"/>
      <c r="AC19" s="106"/>
    </row>
    <row r="20" spans="1:29" ht="18.75" x14ac:dyDescent="0.3">
      <c r="A20" s="48" t="str">
        <f>IF('Fall Input'!A20="", "", 'Fall Input'!A20)</f>
        <v/>
      </c>
      <c r="B20" s="49" t="str">
        <f t="shared" si="2"/>
        <v/>
      </c>
      <c r="C20" s="49" t="str">
        <f t="shared" si="3"/>
        <v/>
      </c>
      <c r="D20" s="49" t="str">
        <f t="shared" si="4"/>
        <v/>
      </c>
      <c r="E20" s="49" t="str">
        <f t="shared" si="5"/>
        <v/>
      </c>
      <c r="F20" s="49" t="str">
        <f t="shared" si="6"/>
        <v/>
      </c>
      <c r="G20" s="144" t="str">
        <f t="shared" si="7"/>
        <v/>
      </c>
      <c r="H20" s="145"/>
      <c r="I20" s="130"/>
      <c r="J20" s="130"/>
      <c r="K20" s="132"/>
      <c r="L20" s="125"/>
      <c r="M20" s="128"/>
      <c r="O20" s="106" t="str">
        <f t="shared" si="8"/>
        <v/>
      </c>
      <c r="P20" s="129" t="str">
        <f>IF(OR('Fall Input'!B19="", P$3=""), "", IF('Fall Input'!B19&gt;P$6, $O$6, IF(AND('Fall Input'!B19&lt;=P$6,'Fall Input'!B19&gt;P$5), $O$5, IF('Fall Input'!B19&gt;P$5, $O$5, IF(AND('Fall Input'!B19&lt;=P$5, 'Fall Input'!B19&gt;P$4), $O$4, IF('Fall Input'!B19&gt;P$4, $O$4, IF(AND('Fall Input'!B19&lt;=P$4, 'Fall Input'!B19&gt;P$3), $O$3, IF('Fall Input'!B19&gt;P$3, $O$3, IF('Fall Input'!B19&lt;=P$3, $O$2, “WHO KNOWS”)))))))))</f>
        <v/>
      </c>
      <c r="Q20" s="129" t="str">
        <f>IF(OR('Fall Input'!C19="", Q$3=""), "", IF('Fall Input'!C19&gt;Q$6, $O$6, IF(AND('Fall Input'!C19&lt;=Q$6,'Fall Input'!C19&gt;Q$5), $O$5, IF('Fall Input'!C19&gt;Q$5, $O$5, IF(AND('Fall Input'!C19&lt;=Q$5, 'Fall Input'!C19&gt;Q$4), $O$4, IF('Fall Input'!C19&gt;Q$4, $O$4, IF(AND('Fall Input'!C19&lt;=Q$4, 'Fall Input'!C19&gt;Q$3), $O$3, IF('Fall Input'!C19&gt;Q$3, $O$3, IF('Fall Input'!C19&lt;=Q$3, $O$2, “WHO KNOWS”)))))))))</f>
        <v/>
      </c>
      <c r="R20" s="129" t="str">
        <f>IF(OR('Fall Input'!D19="", R$3=""), "", IF('Fall Input'!D19&gt;R$6, $O$6, IF(AND('Fall Input'!D19&lt;=R$6,'Fall Input'!D19&gt;R$5), $O$5, IF('Fall Input'!D19&gt;R$5, $O$5, IF(AND('Fall Input'!D19&lt;=R$5, 'Fall Input'!D19&gt;R$4), $O$4, IF('Fall Input'!D19&gt;R$4, $O$4, IF(AND('Fall Input'!D19&lt;=R$4, 'Fall Input'!D19&gt;R$3), $O$3, IF('Fall Input'!D19&gt;R$3, $O$3, IF('Fall Input'!D19&lt;=R$3, $O$2, “WHO KNOWS”)))))))))</f>
        <v/>
      </c>
      <c r="S20" s="129" t="str">
        <f>IF(OR('Fall Input'!E19="", S$3=""), "", IF('Fall Input'!E19&gt;S$6, $O$6, IF(AND('Fall Input'!E19&lt;=S$6,'Fall Input'!E19&gt;S$5), $O$5, IF('Fall Input'!E19&gt;S$5, $O$5, IF(AND('Fall Input'!E19&lt;=S$5, 'Fall Input'!E19&gt;S$4), $O$4, IF('Fall Input'!E19&gt;S$4, $O$4, IF(AND('Fall Input'!E19&lt;=S$4, 'Fall Input'!E19&gt;S$3), $O$3, IF('Fall Input'!E19&gt;S$3, $O$3, IF('Fall Input'!E19&lt;=S$3, $O$2, “WHO KNOWS”)))))))))</f>
        <v/>
      </c>
      <c r="T20" s="129" t="str">
        <f>IF(OR('Fall Input'!F19="", T$3=""), "", IF('Fall Input'!F19&gt;T$6, $O$6, IF(AND('Fall Input'!F19&lt;=T$6,'Fall Input'!F19&gt;T$5), $O$5, IF('Fall Input'!F19&gt;T$5, $O$5, IF(AND('Fall Input'!F19&lt;=T$5, 'Fall Input'!F19&gt;T$4), $O$4, IF('Fall Input'!F19&gt;T$4, $O$4, IF(AND('Fall Input'!F19&lt;=T$4, 'Fall Input'!F19&gt;T$3), $O$3, IF('Fall Input'!F19&gt;T$3, $O$3, IF('Fall Input'!F19&lt;=T$3, $O$2, “WHO KNOWS”)))))))))</f>
        <v/>
      </c>
      <c r="V20" s="125"/>
      <c r="W20" s="105"/>
      <c r="AC20" s="106"/>
    </row>
    <row r="21" spans="1:29" ht="18.75" x14ac:dyDescent="0.3">
      <c r="A21" s="48" t="str">
        <f>IF('Fall Input'!A21="", "", 'Fall Input'!A21)</f>
        <v/>
      </c>
      <c r="B21" s="49" t="str">
        <f t="shared" si="2"/>
        <v/>
      </c>
      <c r="C21" s="49" t="str">
        <f t="shared" si="3"/>
        <v/>
      </c>
      <c r="D21" s="49" t="str">
        <f t="shared" si="4"/>
        <v/>
      </c>
      <c r="E21" s="49" t="str">
        <f t="shared" si="5"/>
        <v/>
      </c>
      <c r="F21" s="49" t="str">
        <f t="shared" si="6"/>
        <v/>
      </c>
      <c r="G21" s="144" t="str">
        <f t="shared" si="7"/>
        <v/>
      </c>
      <c r="H21" s="145"/>
      <c r="I21" s="130"/>
      <c r="J21" s="130"/>
      <c r="K21" s="132"/>
      <c r="L21" s="125"/>
      <c r="M21" s="128"/>
      <c r="O21" s="106" t="str">
        <f t="shared" si="8"/>
        <v/>
      </c>
      <c r="P21" s="129" t="str">
        <f>IF(OR('Fall Input'!B20="", P$3=""), "", IF('Fall Input'!B20&gt;P$6, $O$6, IF(AND('Fall Input'!B20&lt;=P$6,'Fall Input'!B20&gt;P$5), $O$5, IF('Fall Input'!B20&gt;P$5, $O$5, IF(AND('Fall Input'!B20&lt;=P$5, 'Fall Input'!B20&gt;P$4), $O$4, IF('Fall Input'!B20&gt;P$4, $O$4, IF(AND('Fall Input'!B20&lt;=P$4, 'Fall Input'!B20&gt;P$3), $O$3, IF('Fall Input'!B20&gt;P$3, $O$3, IF('Fall Input'!B20&lt;=P$3, $O$2, “WHO KNOWS”)))))))))</f>
        <v/>
      </c>
      <c r="Q21" s="129" t="str">
        <f>IF(OR('Fall Input'!C20="", Q$3=""), "", IF('Fall Input'!C20&gt;Q$6, $O$6, IF(AND('Fall Input'!C20&lt;=Q$6,'Fall Input'!C20&gt;Q$5), $O$5, IF('Fall Input'!C20&gt;Q$5, $O$5, IF(AND('Fall Input'!C20&lt;=Q$5, 'Fall Input'!C20&gt;Q$4), $O$4, IF('Fall Input'!C20&gt;Q$4, $O$4, IF(AND('Fall Input'!C20&lt;=Q$4, 'Fall Input'!C20&gt;Q$3), $O$3, IF('Fall Input'!C20&gt;Q$3, $O$3, IF('Fall Input'!C20&lt;=Q$3, $O$2, “WHO KNOWS”)))))))))</f>
        <v/>
      </c>
      <c r="R21" s="129" t="str">
        <f>IF(OR('Fall Input'!D20="", R$3=""), "", IF('Fall Input'!D20&gt;R$6, $O$6, IF(AND('Fall Input'!D20&lt;=R$6,'Fall Input'!D20&gt;R$5), $O$5, IF('Fall Input'!D20&gt;R$5, $O$5, IF(AND('Fall Input'!D20&lt;=R$5, 'Fall Input'!D20&gt;R$4), $O$4, IF('Fall Input'!D20&gt;R$4, $O$4, IF(AND('Fall Input'!D20&lt;=R$4, 'Fall Input'!D20&gt;R$3), $O$3, IF('Fall Input'!D20&gt;R$3, $O$3, IF('Fall Input'!D20&lt;=R$3, $O$2, “WHO KNOWS”)))))))))</f>
        <v/>
      </c>
      <c r="S21" s="129" t="str">
        <f>IF(OR('Fall Input'!E20="", S$3=""), "", IF('Fall Input'!E20&gt;S$6, $O$6, IF(AND('Fall Input'!E20&lt;=S$6,'Fall Input'!E20&gt;S$5), $O$5, IF('Fall Input'!E20&gt;S$5, $O$5, IF(AND('Fall Input'!E20&lt;=S$5, 'Fall Input'!E20&gt;S$4), $O$4, IF('Fall Input'!E20&gt;S$4, $O$4, IF(AND('Fall Input'!E20&lt;=S$4, 'Fall Input'!E20&gt;S$3), $O$3, IF('Fall Input'!E20&gt;S$3, $O$3, IF('Fall Input'!E20&lt;=S$3, $O$2, “WHO KNOWS”)))))))))</f>
        <v/>
      </c>
      <c r="T21" s="129" t="str">
        <f>IF(OR('Fall Input'!F20="", T$3=""), "", IF('Fall Input'!F20&gt;T$6, $O$6, IF(AND('Fall Input'!F20&lt;=T$6,'Fall Input'!F20&gt;T$5), $O$5, IF('Fall Input'!F20&gt;T$5, $O$5, IF(AND('Fall Input'!F20&lt;=T$5, 'Fall Input'!F20&gt;T$4), $O$4, IF('Fall Input'!F20&gt;T$4, $O$4, IF(AND('Fall Input'!F20&lt;=T$4, 'Fall Input'!F20&gt;T$3), $O$3, IF('Fall Input'!F20&gt;T$3, $O$3, IF('Fall Input'!F20&lt;=T$3, $O$2, “WHO KNOWS”)))))))))</f>
        <v/>
      </c>
      <c r="V21" s="125"/>
      <c r="W21" s="105"/>
      <c r="AC21" s="106"/>
    </row>
    <row r="22" spans="1:29" ht="18.75" x14ac:dyDescent="0.3">
      <c r="A22" s="48" t="str">
        <f>IF('Fall Input'!A22="", "", 'Fall Input'!A22)</f>
        <v/>
      </c>
      <c r="B22" s="49" t="str">
        <f t="shared" si="2"/>
        <v/>
      </c>
      <c r="C22" s="49" t="str">
        <f t="shared" si="3"/>
        <v/>
      </c>
      <c r="D22" s="49" t="str">
        <f t="shared" si="4"/>
        <v/>
      </c>
      <c r="E22" s="49" t="str">
        <f t="shared" si="5"/>
        <v/>
      </c>
      <c r="F22" s="49" t="str">
        <f t="shared" si="6"/>
        <v/>
      </c>
      <c r="G22" s="144" t="str">
        <f t="shared" si="7"/>
        <v/>
      </c>
      <c r="H22" s="145"/>
      <c r="I22" s="130"/>
      <c r="J22" s="130"/>
      <c r="K22" s="132"/>
      <c r="L22" s="125"/>
      <c r="M22" s="128"/>
      <c r="O22" s="106" t="str">
        <f t="shared" si="8"/>
        <v/>
      </c>
      <c r="P22" s="129" t="str">
        <f>IF(OR('Fall Input'!B21="", P$3=""), "", IF('Fall Input'!B21&gt;P$6, $O$6, IF(AND('Fall Input'!B21&lt;=P$6,'Fall Input'!B21&gt;P$5), $O$5, IF('Fall Input'!B21&gt;P$5, $O$5, IF(AND('Fall Input'!B21&lt;=P$5, 'Fall Input'!B21&gt;P$4), $O$4, IF('Fall Input'!B21&gt;P$4, $O$4, IF(AND('Fall Input'!B21&lt;=P$4, 'Fall Input'!B21&gt;P$3), $O$3, IF('Fall Input'!B21&gt;P$3, $O$3, IF('Fall Input'!B21&lt;=P$3, $O$2, “WHO KNOWS”)))))))))</f>
        <v/>
      </c>
      <c r="Q22" s="129" t="str">
        <f>IF(OR('Fall Input'!C21="", Q$3=""), "", IF('Fall Input'!C21&gt;Q$6, $O$6, IF(AND('Fall Input'!C21&lt;=Q$6,'Fall Input'!C21&gt;Q$5), $O$5, IF('Fall Input'!C21&gt;Q$5, $O$5, IF(AND('Fall Input'!C21&lt;=Q$5, 'Fall Input'!C21&gt;Q$4), $O$4, IF('Fall Input'!C21&gt;Q$4, $O$4, IF(AND('Fall Input'!C21&lt;=Q$4, 'Fall Input'!C21&gt;Q$3), $O$3, IF('Fall Input'!C21&gt;Q$3, $O$3, IF('Fall Input'!C21&lt;=Q$3, $O$2, “WHO KNOWS”)))))))))</f>
        <v/>
      </c>
      <c r="R22" s="129" t="str">
        <f>IF(OR('Fall Input'!D21="", R$3=""), "", IF('Fall Input'!D21&gt;R$6, $O$6, IF(AND('Fall Input'!D21&lt;=R$6,'Fall Input'!D21&gt;R$5), $O$5, IF('Fall Input'!D21&gt;R$5, $O$5, IF(AND('Fall Input'!D21&lt;=R$5, 'Fall Input'!D21&gt;R$4), $O$4, IF('Fall Input'!D21&gt;R$4, $O$4, IF(AND('Fall Input'!D21&lt;=R$4, 'Fall Input'!D21&gt;R$3), $O$3, IF('Fall Input'!D21&gt;R$3, $O$3, IF('Fall Input'!D21&lt;=R$3, $O$2, “WHO KNOWS”)))))))))</f>
        <v/>
      </c>
      <c r="S22" s="129" t="str">
        <f>IF(OR('Fall Input'!E21="", S$3=""), "", IF('Fall Input'!E21&gt;S$6, $O$6, IF(AND('Fall Input'!E21&lt;=S$6,'Fall Input'!E21&gt;S$5), $O$5, IF('Fall Input'!E21&gt;S$5, $O$5, IF(AND('Fall Input'!E21&lt;=S$5, 'Fall Input'!E21&gt;S$4), $O$4, IF('Fall Input'!E21&gt;S$4, $O$4, IF(AND('Fall Input'!E21&lt;=S$4, 'Fall Input'!E21&gt;S$3), $O$3, IF('Fall Input'!E21&gt;S$3, $O$3, IF('Fall Input'!E21&lt;=S$3, $O$2, “WHO KNOWS”)))))))))</f>
        <v/>
      </c>
      <c r="T22" s="129" t="str">
        <f>IF(OR('Fall Input'!F21="", T$3=""), "", IF('Fall Input'!F21&gt;T$6, $O$6, IF(AND('Fall Input'!F21&lt;=T$6,'Fall Input'!F21&gt;T$5), $O$5, IF('Fall Input'!F21&gt;T$5, $O$5, IF(AND('Fall Input'!F21&lt;=T$5, 'Fall Input'!F21&gt;T$4), $O$4, IF('Fall Input'!F21&gt;T$4, $O$4, IF(AND('Fall Input'!F21&lt;=T$4, 'Fall Input'!F21&gt;T$3), $O$3, IF('Fall Input'!F21&gt;T$3, $O$3, IF('Fall Input'!F21&lt;=T$3, $O$2, “WHO KNOWS”)))))))))</f>
        <v/>
      </c>
      <c r="V22" s="125"/>
      <c r="W22" s="105"/>
      <c r="AC22" s="106"/>
    </row>
    <row r="23" spans="1:29" ht="18.75" x14ac:dyDescent="0.3">
      <c r="A23" s="48" t="str">
        <f>IF('Fall Input'!A23="", "", 'Fall Input'!A23)</f>
        <v/>
      </c>
      <c r="B23" s="49" t="str">
        <f t="shared" si="2"/>
        <v/>
      </c>
      <c r="C23" s="49" t="str">
        <f t="shared" si="3"/>
        <v/>
      </c>
      <c r="D23" s="49" t="str">
        <f t="shared" si="4"/>
        <v/>
      </c>
      <c r="E23" s="49" t="str">
        <f t="shared" si="5"/>
        <v/>
      </c>
      <c r="F23" s="49" t="str">
        <f t="shared" si="6"/>
        <v/>
      </c>
      <c r="G23" s="144" t="str">
        <f t="shared" si="7"/>
        <v/>
      </c>
      <c r="H23" s="145"/>
      <c r="I23" s="130"/>
      <c r="J23" s="130"/>
      <c r="K23" s="132"/>
      <c r="L23" s="125"/>
      <c r="M23" s="128"/>
      <c r="O23" s="106" t="str">
        <f t="shared" si="8"/>
        <v/>
      </c>
      <c r="P23" s="129" t="str">
        <f>IF(OR('Fall Input'!B22="", P$3=""), "", IF('Fall Input'!B22&gt;P$6, $O$6, IF(AND('Fall Input'!B22&lt;=P$6,'Fall Input'!B22&gt;P$5), $O$5, IF('Fall Input'!B22&gt;P$5, $O$5, IF(AND('Fall Input'!B22&lt;=P$5, 'Fall Input'!B22&gt;P$4), $O$4, IF('Fall Input'!B22&gt;P$4, $O$4, IF(AND('Fall Input'!B22&lt;=P$4, 'Fall Input'!B22&gt;P$3), $O$3, IF('Fall Input'!B22&gt;P$3, $O$3, IF('Fall Input'!B22&lt;=P$3, $O$2, “WHO KNOWS”)))))))))</f>
        <v/>
      </c>
      <c r="Q23" s="129" t="str">
        <f>IF(OR('Fall Input'!C22="", Q$3=""), "", IF('Fall Input'!C22&gt;Q$6, $O$6, IF(AND('Fall Input'!C22&lt;=Q$6,'Fall Input'!C22&gt;Q$5), $O$5, IF('Fall Input'!C22&gt;Q$5, $O$5, IF(AND('Fall Input'!C22&lt;=Q$5, 'Fall Input'!C22&gt;Q$4), $O$4, IF('Fall Input'!C22&gt;Q$4, $O$4, IF(AND('Fall Input'!C22&lt;=Q$4, 'Fall Input'!C22&gt;Q$3), $O$3, IF('Fall Input'!C22&gt;Q$3, $O$3, IF('Fall Input'!C22&lt;=Q$3, $O$2, “WHO KNOWS”)))))))))</f>
        <v/>
      </c>
      <c r="R23" s="129" t="str">
        <f>IF(OR('Fall Input'!D22="", R$3=""), "", IF('Fall Input'!D22&gt;R$6, $O$6, IF(AND('Fall Input'!D22&lt;=R$6,'Fall Input'!D22&gt;R$5), $O$5, IF('Fall Input'!D22&gt;R$5, $O$5, IF(AND('Fall Input'!D22&lt;=R$5, 'Fall Input'!D22&gt;R$4), $O$4, IF('Fall Input'!D22&gt;R$4, $O$4, IF(AND('Fall Input'!D22&lt;=R$4, 'Fall Input'!D22&gt;R$3), $O$3, IF('Fall Input'!D22&gt;R$3, $O$3, IF('Fall Input'!D22&lt;=R$3, $O$2, “WHO KNOWS”)))))))))</f>
        <v/>
      </c>
      <c r="S23" s="129" t="str">
        <f>IF(OR('Fall Input'!E22="", S$3=""), "", IF('Fall Input'!E22&gt;S$6, $O$6, IF(AND('Fall Input'!E22&lt;=S$6,'Fall Input'!E22&gt;S$5), $O$5, IF('Fall Input'!E22&gt;S$5, $O$5, IF(AND('Fall Input'!E22&lt;=S$5, 'Fall Input'!E22&gt;S$4), $O$4, IF('Fall Input'!E22&gt;S$4, $O$4, IF(AND('Fall Input'!E22&lt;=S$4, 'Fall Input'!E22&gt;S$3), $O$3, IF('Fall Input'!E22&gt;S$3, $O$3, IF('Fall Input'!E22&lt;=S$3, $O$2, “WHO KNOWS”)))))))))</f>
        <v/>
      </c>
      <c r="T23" s="129" t="str">
        <f>IF(OR('Fall Input'!F22="", T$3=""), "", IF('Fall Input'!F22&gt;T$6, $O$6, IF(AND('Fall Input'!F22&lt;=T$6,'Fall Input'!F22&gt;T$5), $O$5, IF('Fall Input'!F22&gt;T$5, $O$5, IF(AND('Fall Input'!F22&lt;=T$5, 'Fall Input'!F22&gt;T$4), $O$4, IF('Fall Input'!F22&gt;T$4, $O$4, IF(AND('Fall Input'!F22&lt;=T$4, 'Fall Input'!F22&gt;T$3), $O$3, IF('Fall Input'!F22&gt;T$3, $O$3, IF('Fall Input'!F22&lt;=T$3, $O$2, “WHO KNOWS”)))))))))</f>
        <v/>
      </c>
      <c r="V23" s="125"/>
      <c r="W23" s="105"/>
      <c r="AC23" s="106"/>
    </row>
    <row r="24" spans="1:29" ht="18.75" x14ac:dyDescent="0.3">
      <c r="A24" s="48" t="str">
        <f>IF('Fall Input'!A24="", "", 'Fall Input'!A24)</f>
        <v/>
      </c>
      <c r="B24" s="49" t="str">
        <f t="shared" si="2"/>
        <v/>
      </c>
      <c r="C24" s="49" t="str">
        <f t="shared" si="3"/>
        <v/>
      </c>
      <c r="D24" s="49" t="str">
        <f t="shared" si="4"/>
        <v/>
      </c>
      <c r="E24" s="49" t="str">
        <f t="shared" si="5"/>
        <v/>
      </c>
      <c r="F24" s="49" t="str">
        <f t="shared" si="6"/>
        <v/>
      </c>
      <c r="G24" s="144" t="str">
        <f t="shared" si="7"/>
        <v/>
      </c>
      <c r="H24" s="145"/>
      <c r="I24" s="130"/>
      <c r="J24" s="130"/>
      <c r="K24" s="132"/>
      <c r="L24" s="125"/>
      <c r="M24" s="128"/>
      <c r="O24" s="106" t="str">
        <f t="shared" si="8"/>
        <v/>
      </c>
      <c r="P24" s="129" t="str">
        <f>IF(OR('Fall Input'!B23="", P$3=""), "", IF('Fall Input'!B23&gt;P$6, $O$6, IF(AND('Fall Input'!B23&lt;=P$6,'Fall Input'!B23&gt;P$5), $O$5, IF('Fall Input'!B23&gt;P$5, $O$5, IF(AND('Fall Input'!B23&lt;=P$5, 'Fall Input'!B23&gt;P$4), $O$4, IF('Fall Input'!B23&gt;P$4, $O$4, IF(AND('Fall Input'!B23&lt;=P$4, 'Fall Input'!B23&gt;P$3), $O$3, IF('Fall Input'!B23&gt;P$3, $O$3, IF('Fall Input'!B23&lt;=P$3, $O$2, “WHO KNOWS”)))))))))</f>
        <v/>
      </c>
      <c r="Q24" s="129" t="str">
        <f>IF(OR('Fall Input'!C23="", Q$3=""), "", IF('Fall Input'!C23&gt;Q$6, $O$6, IF(AND('Fall Input'!C23&lt;=Q$6,'Fall Input'!C23&gt;Q$5), $O$5, IF('Fall Input'!C23&gt;Q$5, $O$5, IF(AND('Fall Input'!C23&lt;=Q$5, 'Fall Input'!C23&gt;Q$4), $O$4, IF('Fall Input'!C23&gt;Q$4, $O$4, IF(AND('Fall Input'!C23&lt;=Q$4, 'Fall Input'!C23&gt;Q$3), $O$3, IF('Fall Input'!C23&gt;Q$3, $O$3, IF('Fall Input'!C23&lt;=Q$3, $O$2, “WHO KNOWS”)))))))))</f>
        <v/>
      </c>
      <c r="R24" s="129" t="str">
        <f>IF(OR('Fall Input'!D23="", R$3=""), "", IF('Fall Input'!D23&gt;R$6, $O$6, IF(AND('Fall Input'!D23&lt;=R$6,'Fall Input'!D23&gt;R$5), $O$5, IF('Fall Input'!D23&gt;R$5, $O$5, IF(AND('Fall Input'!D23&lt;=R$5, 'Fall Input'!D23&gt;R$4), $O$4, IF('Fall Input'!D23&gt;R$4, $O$4, IF(AND('Fall Input'!D23&lt;=R$4, 'Fall Input'!D23&gt;R$3), $O$3, IF('Fall Input'!D23&gt;R$3, $O$3, IF('Fall Input'!D23&lt;=R$3, $O$2, “WHO KNOWS”)))))))))</f>
        <v/>
      </c>
      <c r="S24" s="129" t="str">
        <f>IF(OR('Fall Input'!E23="", S$3=""), "", IF('Fall Input'!E23&gt;S$6, $O$6, IF(AND('Fall Input'!E23&lt;=S$6,'Fall Input'!E23&gt;S$5), $O$5, IF('Fall Input'!E23&gt;S$5, $O$5, IF(AND('Fall Input'!E23&lt;=S$5, 'Fall Input'!E23&gt;S$4), $O$4, IF('Fall Input'!E23&gt;S$4, $O$4, IF(AND('Fall Input'!E23&lt;=S$4, 'Fall Input'!E23&gt;S$3), $O$3, IF('Fall Input'!E23&gt;S$3, $O$3, IF('Fall Input'!E23&lt;=S$3, $O$2, “WHO KNOWS”)))))))))</f>
        <v/>
      </c>
      <c r="T24" s="129" t="str">
        <f>IF(OR('Fall Input'!F23="", T$3=""), "", IF('Fall Input'!F23&gt;T$6, $O$6, IF(AND('Fall Input'!F23&lt;=T$6,'Fall Input'!F23&gt;T$5), $O$5, IF('Fall Input'!F23&gt;T$5, $O$5, IF(AND('Fall Input'!F23&lt;=T$5, 'Fall Input'!F23&gt;T$4), $O$4, IF('Fall Input'!F23&gt;T$4, $O$4, IF(AND('Fall Input'!F23&lt;=T$4, 'Fall Input'!F23&gt;T$3), $O$3, IF('Fall Input'!F23&gt;T$3, $O$3, IF('Fall Input'!F23&lt;=T$3, $O$2, “WHO KNOWS”)))))))))</f>
        <v/>
      </c>
      <c r="V24" s="125"/>
      <c r="W24" s="105"/>
      <c r="AC24" s="106"/>
    </row>
    <row r="25" spans="1:29" ht="18.75" x14ac:dyDescent="0.3">
      <c r="A25" s="48" t="str">
        <f>IF('Fall Input'!A25="", "", 'Fall Input'!A25)</f>
        <v/>
      </c>
      <c r="B25" s="49" t="str">
        <f t="shared" si="2"/>
        <v/>
      </c>
      <c r="C25" s="49" t="str">
        <f t="shared" si="3"/>
        <v/>
      </c>
      <c r="D25" s="49" t="str">
        <f t="shared" si="4"/>
        <v/>
      </c>
      <c r="E25" s="49" t="str">
        <f t="shared" si="5"/>
        <v/>
      </c>
      <c r="F25" s="49" t="str">
        <f t="shared" si="6"/>
        <v/>
      </c>
      <c r="G25" s="144" t="str">
        <f t="shared" si="7"/>
        <v/>
      </c>
      <c r="H25" s="145"/>
      <c r="I25" s="130"/>
      <c r="J25" s="130"/>
      <c r="K25" s="132"/>
      <c r="L25" s="125"/>
      <c r="M25" s="128"/>
      <c r="O25" s="106" t="str">
        <f t="shared" si="8"/>
        <v/>
      </c>
      <c r="P25" s="129" t="str">
        <f>IF(OR('Fall Input'!B24="", P$3=""), "", IF('Fall Input'!B24&gt;P$6, $O$6, IF(AND('Fall Input'!B24&lt;=P$6,'Fall Input'!B24&gt;P$5), $O$5, IF('Fall Input'!B24&gt;P$5, $O$5, IF(AND('Fall Input'!B24&lt;=P$5, 'Fall Input'!B24&gt;P$4), $O$4, IF('Fall Input'!B24&gt;P$4, $O$4, IF(AND('Fall Input'!B24&lt;=P$4, 'Fall Input'!B24&gt;P$3), $O$3, IF('Fall Input'!B24&gt;P$3, $O$3, IF('Fall Input'!B24&lt;=P$3, $O$2, “WHO KNOWS”)))))))))</f>
        <v/>
      </c>
      <c r="Q25" s="129" t="str">
        <f>IF(OR('Fall Input'!C24="", Q$3=""), "", IF('Fall Input'!C24&gt;Q$6, $O$6, IF(AND('Fall Input'!C24&lt;=Q$6,'Fall Input'!C24&gt;Q$5), $O$5, IF('Fall Input'!C24&gt;Q$5, $O$5, IF(AND('Fall Input'!C24&lt;=Q$5, 'Fall Input'!C24&gt;Q$4), $O$4, IF('Fall Input'!C24&gt;Q$4, $O$4, IF(AND('Fall Input'!C24&lt;=Q$4, 'Fall Input'!C24&gt;Q$3), $O$3, IF('Fall Input'!C24&gt;Q$3, $O$3, IF('Fall Input'!C24&lt;=Q$3, $O$2, “WHO KNOWS”)))))))))</f>
        <v/>
      </c>
      <c r="R25" s="129" t="str">
        <f>IF(OR('Fall Input'!D24="", R$3=""), "", IF('Fall Input'!D24&gt;R$6, $O$6, IF(AND('Fall Input'!D24&lt;=R$6,'Fall Input'!D24&gt;R$5), $O$5, IF('Fall Input'!D24&gt;R$5, $O$5, IF(AND('Fall Input'!D24&lt;=R$5, 'Fall Input'!D24&gt;R$4), $O$4, IF('Fall Input'!D24&gt;R$4, $O$4, IF(AND('Fall Input'!D24&lt;=R$4, 'Fall Input'!D24&gt;R$3), $O$3, IF('Fall Input'!D24&gt;R$3, $O$3, IF('Fall Input'!D24&lt;=R$3, $O$2, “WHO KNOWS”)))))))))</f>
        <v/>
      </c>
      <c r="S25" s="129" t="str">
        <f>IF(OR('Fall Input'!E24="", S$3=""), "", IF('Fall Input'!E24&gt;S$6, $O$6, IF(AND('Fall Input'!E24&lt;=S$6,'Fall Input'!E24&gt;S$5), $O$5, IF('Fall Input'!E24&gt;S$5, $O$5, IF(AND('Fall Input'!E24&lt;=S$5, 'Fall Input'!E24&gt;S$4), $O$4, IF('Fall Input'!E24&gt;S$4, $O$4, IF(AND('Fall Input'!E24&lt;=S$4, 'Fall Input'!E24&gt;S$3), $O$3, IF('Fall Input'!E24&gt;S$3, $O$3, IF('Fall Input'!E24&lt;=S$3, $O$2, “WHO KNOWS”)))))))))</f>
        <v/>
      </c>
      <c r="T25" s="129" t="str">
        <f>IF(OR('Fall Input'!F24="", T$3=""), "", IF('Fall Input'!F24&gt;T$6, $O$6, IF(AND('Fall Input'!F24&lt;=T$6,'Fall Input'!F24&gt;T$5), $O$5, IF('Fall Input'!F24&gt;T$5, $O$5, IF(AND('Fall Input'!F24&lt;=T$5, 'Fall Input'!F24&gt;T$4), $O$4, IF('Fall Input'!F24&gt;T$4, $O$4, IF(AND('Fall Input'!F24&lt;=T$4, 'Fall Input'!F24&gt;T$3), $O$3, IF('Fall Input'!F24&gt;T$3, $O$3, IF('Fall Input'!F24&lt;=T$3, $O$2, “WHO KNOWS”)))))))))</f>
        <v/>
      </c>
      <c r="V25" s="125"/>
      <c r="W25" s="105"/>
      <c r="AC25" s="106"/>
    </row>
    <row r="26" spans="1:29" ht="18.75" x14ac:dyDescent="0.3">
      <c r="A26" s="48" t="str">
        <f>IF('Fall Input'!A26="", "", 'Fall Input'!A26)</f>
        <v/>
      </c>
      <c r="B26" s="49" t="str">
        <f t="shared" si="2"/>
        <v/>
      </c>
      <c r="C26" s="49" t="str">
        <f t="shared" si="3"/>
        <v/>
      </c>
      <c r="D26" s="49" t="str">
        <f t="shared" si="4"/>
        <v/>
      </c>
      <c r="E26" s="49" t="str">
        <f t="shared" si="5"/>
        <v/>
      </c>
      <c r="F26" s="49" t="str">
        <f t="shared" si="6"/>
        <v/>
      </c>
      <c r="G26" s="144" t="str">
        <f t="shared" si="7"/>
        <v/>
      </c>
      <c r="H26" s="145"/>
      <c r="I26" s="130"/>
      <c r="J26" s="130"/>
      <c r="K26" s="132"/>
      <c r="L26" s="125"/>
      <c r="M26" s="128"/>
      <c r="O26" s="106" t="str">
        <f t="shared" si="8"/>
        <v/>
      </c>
      <c r="P26" s="129" t="str">
        <f>IF(OR('Fall Input'!B25="", P$3=""), "", IF('Fall Input'!B25&gt;P$6, $O$6, IF(AND('Fall Input'!B25&lt;=P$6,'Fall Input'!B25&gt;P$5), $O$5, IF('Fall Input'!B25&gt;P$5, $O$5, IF(AND('Fall Input'!B25&lt;=P$5, 'Fall Input'!B25&gt;P$4), $O$4, IF('Fall Input'!B25&gt;P$4, $O$4, IF(AND('Fall Input'!B25&lt;=P$4, 'Fall Input'!B25&gt;P$3), $O$3, IF('Fall Input'!B25&gt;P$3, $O$3, IF('Fall Input'!B25&lt;=P$3, $O$2, “WHO KNOWS”)))))))))</f>
        <v/>
      </c>
      <c r="Q26" s="129" t="str">
        <f>IF(OR('Fall Input'!C25="", Q$3=""), "", IF('Fall Input'!C25&gt;Q$6, $O$6, IF(AND('Fall Input'!C25&lt;=Q$6,'Fall Input'!C25&gt;Q$5), $O$5, IF('Fall Input'!C25&gt;Q$5, $O$5, IF(AND('Fall Input'!C25&lt;=Q$5, 'Fall Input'!C25&gt;Q$4), $O$4, IF('Fall Input'!C25&gt;Q$4, $O$4, IF(AND('Fall Input'!C25&lt;=Q$4, 'Fall Input'!C25&gt;Q$3), $O$3, IF('Fall Input'!C25&gt;Q$3, $O$3, IF('Fall Input'!C25&lt;=Q$3, $O$2, “WHO KNOWS”)))))))))</f>
        <v/>
      </c>
      <c r="R26" s="129" t="str">
        <f>IF(OR('Fall Input'!D25="", R$3=""), "", IF('Fall Input'!D25&gt;R$6, $O$6, IF(AND('Fall Input'!D25&lt;=R$6,'Fall Input'!D25&gt;R$5), $O$5, IF('Fall Input'!D25&gt;R$5, $O$5, IF(AND('Fall Input'!D25&lt;=R$5, 'Fall Input'!D25&gt;R$4), $O$4, IF('Fall Input'!D25&gt;R$4, $O$4, IF(AND('Fall Input'!D25&lt;=R$4, 'Fall Input'!D25&gt;R$3), $O$3, IF('Fall Input'!D25&gt;R$3, $O$3, IF('Fall Input'!D25&lt;=R$3, $O$2, “WHO KNOWS”)))))))))</f>
        <v/>
      </c>
      <c r="S26" s="129" t="str">
        <f>IF(OR('Fall Input'!E25="", S$3=""), "", IF('Fall Input'!E25&gt;S$6, $O$6, IF(AND('Fall Input'!E25&lt;=S$6,'Fall Input'!E25&gt;S$5), $O$5, IF('Fall Input'!E25&gt;S$5, $O$5, IF(AND('Fall Input'!E25&lt;=S$5, 'Fall Input'!E25&gt;S$4), $O$4, IF('Fall Input'!E25&gt;S$4, $O$4, IF(AND('Fall Input'!E25&lt;=S$4, 'Fall Input'!E25&gt;S$3), $O$3, IF('Fall Input'!E25&gt;S$3, $O$3, IF('Fall Input'!E25&lt;=S$3, $O$2, “WHO KNOWS”)))))))))</f>
        <v/>
      </c>
      <c r="T26" s="129" t="str">
        <f>IF(OR('Fall Input'!F25="", T$3=""), "", IF('Fall Input'!F25&gt;T$6, $O$6, IF(AND('Fall Input'!F25&lt;=T$6,'Fall Input'!F25&gt;T$5), $O$5, IF('Fall Input'!F25&gt;T$5, $O$5, IF(AND('Fall Input'!F25&lt;=T$5, 'Fall Input'!F25&gt;T$4), $O$4, IF('Fall Input'!F25&gt;T$4, $O$4, IF(AND('Fall Input'!F25&lt;=T$4, 'Fall Input'!F25&gt;T$3), $O$3, IF('Fall Input'!F25&gt;T$3, $O$3, IF('Fall Input'!F25&lt;=T$3, $O$2, “WHO KNOWS”)))))))))</f>
        <v/>
      </c>
      <c r="V26" s="125"/>
      <c r="W26" s="105"/>
      <c r="AC26" s="106"/>
    </row>
    <row r="27" spans="1:29" ht="18.75" x14ac:dyDescent="0.3">
      <c r="A27" s="48" t="str">
        <f>IF('Fall Input'!A27="", "", 'Fall Input'!A27)</f>
        <v/>
      </c>
      <c r="B27" s="49" t="str">
        <f t="shared" si="2"/>
        <v/>
      </c>
      <c r="C27" s="49" t="str">
        <f t="shared" si="3"/>
        <v/>
      </c>
      <c r="D27" s="49" t="str">
        <f t="shared" si="4"/>
        <v/>
      </c>
      <c r="E27" s="49" t="str">
        <f t="shared" si="5"/>
        <v/>
      </c>
      <c r="F27" s="49" t="str">
        <f t="shared" si="6"/>
        <v/>
      </c>
      <c r="G27" s="144" t="str">
        <f t="shared" si="7"/>
        <v/>
      </c>
      <c r="H27" s="145"/>
      <c r="I27" s="130"/>
      <c r="J27" s="130"/>
      <c r="K27" s="132"/>
      <c r="L27" s="125"/>
      <c r="M27" s="128"/>
      <c r="O27" s="106" t="str">
        <f t="shared" si="8"/>
        <v/>
      </c>
      <c r="P27" s="129" t="str">
        <f>IF(OR('Fall Input'!B26="", P$3=""), "", IF('Fall Input'!B26&gt;P$6, $O$6, IF(AND('Fall Input'!B26&lt;=P$6,'Fall Input'!B26&gt;P$5), $O$5, IF('Fall Input'!B26&gt;P$5, $O$5, IF(AND('Fall Input'!B26&lt;=P$5, 'Fall Input'!B26&gt;P$4), $O$4, IF('Fall Input'!B26&gt;P$4, $O$4, IF(AND('Fall Input'!B26&lt;=P$4, 'Fall Input'!B26&gt;P$3), $O$3, IF('Fall Input'!B26&gt;P$3, $O$3, IF('Fall Input'!B26&lt;=P$3, $O$2, “WHO KNOWS”)))))))))</f>
        <v/>
      </c>
      <c r="Q27" s="129" t="str">
        <f>IF(OR('Fall Input'!C26="", Q$3=""), "", IF('Fall Input'!C26&gt;Q$6, $O$6, IF(AND('Fall Input'!C26&lt;=Q$6,'Fall Input'!C26&gt;Q$5), $O$5, IF('Fall Input'!C26&gt;Q$5, $O$5, IF(AND('Fall Input'!C26&lt;=Q$5, 'Fall Input'!C26&gt;Q$4), $O$4, IF('Fall Input'!C26&gt;Q$4, $O$4, IF(AND('Fall Input'!C26&lt;=Q$4, 'Fall Input'!C26&gt;Q$3), $O$3, IF('Fall Input'!C26&gt;Q$3, $O$3, IF('Fall Input'!C26&lt;=Q$3, $O$2, “WHO KNOWS”)))))))))</f>
        <v/>
      </c>
      <c r="R27" s="129" t="str">
        <f>IF(OR('Fall Input'!D26="", R$3=""), "", IF('Fall Input'!D26&gt;R$6, $O$6, IF(AND('Fall Input'!D26&lt;=R$6,'Fall Input'!D26&gt;R$5), $O$5, IF('Fall Input'!D26&gt;R$5, $O$5, IF(AND('Fall Input'!D26&lt;=R$5, 'Fall Input'!D26&gt;R$4), $O$4, IF('Fall Input'!D26&gt;R$4, $O$4, IF(AND('Fall Input'!D26&lt;=R$4, 'Fall Input'!D26&gt;R$3), $O$3, IF('Fall Input'!D26&gt;R$3, $O$3, IF('Fall Input'!D26&lt;=R$3, $O$2, “WHO KNOWS”)))))))))</f>
        <v/>
      </c>
      <c r="S27" s="129" t="str">
        <f>IF(OR('Fall Input'!E26="", S$3=""), "", IF('Fall Input'!E26&gt;S$6, $O$6, IF(AND('Fall Input'!E26&lt;=S$6,'Fall Input'!E26&gt;S$5), $O$5, IF('Fall Input'!E26&gt;S$5, $O$5, IF(AND('Fall Input'!E26&lt;=S$5, 'Fall Input'!E26&gt;S$4), $O$4, IF('Fall Input'!E26&gt;S$4, $O$4, IF(AND('Fall Input'!E26&lt;=S$4, 'Fall Input'!E26&gt;S$3), $O$3, IF('Fall Input'!E26&gt;S$3, $O$3, IF('Fall Input'!E26&lt;=S$3, $O$2, “WHO KNOWS”)))))))))</f>
        <v/>
      </c>
      <c r="T27" s="129" t="str">
        <f>IF(OR('Fall Input'!F26="", T$3=""), "", IF('Fall Input'!F26&gt;T$6, $O$6, IF(AND('Fall Input'!F26&lt;=T$6,'Fall Input'!F26&gt;T$5), $O$5, IF('Fall Input'!F26&gt;T$5, $O$5, IF(AND('Fall Input'!F26&lt;=T$5, 'Fall Input'!F26&gt;T$4), $O$4, IF('Fall Input'!F26&gt;T$4, $O$4, IF(AND('Fall Input'!F26&lt;=T$4, 'Fall Input'!F26&gt;T$3), $O$3, IF('Fall Input'!F26&gt;T$3, $O$3, IF('Fall Input'!F26&lt;=T$3, $O$2, “WHO KNOWS”)))))))))</f>
        <v/>
      </c>
      <c r="V27" s="125"/>
      <c r="W27" s="105"/>
      <c r="AC27" s="106"/>
    </row>
    <row r="28" spans="1:29" ht="18.75" x14ac:dyDescent="0.3">
      <c r="A28" s="48" t="str">
        <f>IF('Fall Input'!A28="", "", 'Fall Input'!A28)</f>
        <v/>
      </c>
      <c r="B28" s="49" t="str">
        <f t="shared" si="2"/>
        <v/>
      </c>
      <c r="C28" s="49" t="str">
        <f t="shared" si="3"/>
        <v/>
      </c>
      <c r="D28" s="49" t="str">
        <f t="shared" si="4"/>
        <v/>
      </c>
      <c r="E28" s="49" t="str">
        <f t="shared" si="5"/>
        <v/>
      </c>
      <c r="F28" s="49" t="str">
        <f t="shared" si="6"/>
        <v/>
      </c>
      <c r="G28" s="144" t="str">
        <f t="shared" si="7"/>
        <v/>
      </c>
      <c r="H28" s="145"/>
      <c r="I28" s="130"/>
      <c r="J28" s="130"/>
      <c r="K28" s="132"/>
      <c r="L28" s="125"/>
      <c r="M28" s="128"/>
      <c r="O28" s="106" t="str">
        <f t="shared" si="8"/>
        <v/>
      </c>
      <c r="P28" s="129" t="str">
        <f>IF(OR('Fall Input'!B27="", P$3=""), "", IF('Fall Input'!B27&gt;P$6, $O$6, IF(AND('Fall Input'!B27&lt;=P$6,'Fall Input'!B27&gt;P$5), $O$5, IF('Fall Input'!B27&gt;P$5, $O$5, IF(AND('Fall Input'!B27&lt;=P$5, 'Fall Input'!B27&gt;P$4), $O$4, IF('Fall Input'!B27&gt;P$4, $O$4, IF(AND('Fall Input'!B27&lt;=P$4, 'Fall Input'!B27&gt;P$3), $O$3, IF('Fall Input'!B27&gt;P$3, $O$3, IF('Fall Input'!B27&lt;=P$3, $O$2, “WHO KNOWS”)))))))))</f>
        <v/>
      </c>
      <c r="Q28" s="129" t="str">
        <f>IF(OR('Fall Input'!C27="", Q$3=""), "", IF('Fall Input'!C27&gt;Q$6, $O$6, IF(AND('Fall Input'!C27&lt;=Q$6,'Fall Input'!C27&gt;Q$5), $O$5, IF('Fall Input'!C27&gt;Q$5, $O$5, IF(AND('Fall Input'!C27&lt;=Q$5, 'Fall Input'!C27&gt;Q$4), $O$4, IF('Fall Input'!C27&gt;Q$4, $O$4, IF(AND('Fall Input'!C27&lt;=Q$4, 'Fall Input'!C27&gt;Q$3), $O$3, IF('Fall Input'!C27&gt;Q$3, $O$3, IF('Fall Input'!C27&lt;=Q$3, $O$2, “WHO KNOWS”)))))))))</f>
        <v/>
      </c>
      <c r="R28" s="129" t="str">
        <f>IF(OR('Fall Input'!D27="", R$3=""), "", IF('Fall Input'!D27&gt;R$6, $O$6, IF(AND('Fall Input'!D27&lt;=R$6,'Fall Input'!D27&gt;R$5), $O$5, IF('Fall Input'!D27&gt;R$5, $O$5, IF(AND('Fall Input'!D27&lt;=R$5, 'Fall Input'!D27&gt;R$4), $O$4, IF('Fall Input'!D27&gt;R$4, $O$4, IF(AND('Fall Input'!D27&lt;=R$4, 'Fall Input'!D27&gt;R$3), $O$3, IF('Fall Input'!D27&gt;R$3, $O$3, IF('Fall Input'!D27&lt;=R$3, $O$2, “WHO KNOWS”)))))))))</f>
        <v/>
      </c>
      <c r="S28" s="129" t="str">
        <f>IF(OR('Fall Input'!E27="", S$3=""), "", IF('Fall Input'!E27&gt;S$6, $O$6, IF(AND('Fall Input'!E27&lt;=S$6,'Fall Input'!E27&gt;S$5), $O$5, IF('Fall Input'!E27&gt;S$5, $O$5, IF(AND('Fall Input'!E27&lt;=S$5, 'Fall Input'!E27&gt;S$4), $O$4, IF('Fall Input'!E27&gt;S$4, $O$4, IF(AND('Fall Input'!E27&lt;=S$4, 'Fall Input'!E27&gt;S$3), $O$3, IF('Fall Input'!E27&gt;S$3, $O$3, IF('Fall Input'!E27&lt;=S$3, $O$2, “WHO KNOWS”)))))))))</f>
        <v/>
      </c>
      <c r="T28" s="129" t="str">
        <f>IF(OR('Fall Input'!F27="", T$3=""), "", IF('Fall Input'!F27&gt;T$6, $O$6, IF(AND('Fall Input'!F27&lt;=T$6,'Fall Input'!F27&gt;T$5), $O$5, IF('Fall Input'!F27&gt;T$5, $O$5, IF(AND('Fall Input'!F27&lt;=T$5, 'Fall Input'!F27&gt;T$4), $O$4, IF('Fall Input'!F27&gt;T$4, $O$4, IF(AND('Fall Input'!F27&lt;=T$4, 'Fall Input'!F27&gt;T$3), $O$3, IF('Fall Input'!F27&gt;T$3, $O$3, IF('Fall Input'!F27&lt;=T$3, $O$2, “WHO KNOWS”)))))))))</f>
        <v/>
      </c>
      <c r="V28" s="125"/>
      <c r="W28" s="105"/>
      <c r="AC28" s="106"/>
    </row>
    <row r="29" spans="1:29" ht="18.75" x14ac:dyDescent="0.3">
      <c r="A29" s="48" t="str">
        <f>IF('Fall Input'!A29="", "", 'Fall Input'!A29)</f>
        <v/>
      </c>
      <c r="B29" s="49" t="str">
        <f t="shared" si="2"/>
        <v/>
      </c>
      <c r="C29" s="49" t="str">
        <f t="shared" si="3"/>
        <v/>
      </c>
      <c r="D29" s="49" t="str">
        <f t="shared" si="4"/>
        <v/>
      </c>
      <c r="E29" s="49" t="str">
        <f t="shared" si="5"/>
        <v/>
      </c>
      <c r="F29" s="49" t="str">
        <f t="shared" si="6"/>
        <v/>
      </c>
      <c r="G29" s="144" t="str">
        <f t="shared" si="7"/>
        <v/>
      </c>
      <c r="H29" s="145"/>
      <c r="I29" s="130"/>
      <c r="J29" s="130"/>
      <c r="K29" s="132"/>
      <c r="L29" s="125"/>
      <c r="M29" s="128"/>
      <c r="O29" s="106" t="str">
        <f t="shared" si="8"/>
        <v/>
      </c>
      <c r="P29" s="129" t="str">
        <f>IF(OR('Fall Input'!B28="", P$3=""), "", IF('Fall Input'!B28&gt;P$6, $O$6, IF(AND('Fall Input'!B28&lt;=P$6,'Fall Input'!B28&gt;P$5), $O$5, IF('Fall Input'!B28&gt;P$5, $O$5, IF(AND('Fall Input'!B28&lt;=P$5, 'Fall Input'!B28&gt;P$4), $O$4, IF('Fall Input'!B28&gt;P$4, $O$4, IF(AND('Fall Input'!B28&lt;=P$4, 'Fall Input'!B28&gt;P$3), $O$3, IF('Fall Input'!B28&gt;P$3, $O$3, IF('Fall Input'!B28&lt;=P$3, $O$2, “WHO KNOWS”)))))))))</f>
        <v/>
      </c>
      <c r="Q29" s="129" t="str">
        <f>IF(OR('Fall Input'!C28="", Q$3=""), "", IF('Fall Input'!C28&gt;Q$6, $O$6, IF(AND('Fall Input'!C28&lt;=Q$6,'Fall Input'!C28&gt;Q$5), $O$5, IF('Fall Input'!C28&gt;Q$5, $O$5, IF(AND('Fall Input'!C28&lt;=Q$5, 'Fall Input'!C28&gt;Q$4), $O$4, IF('Fall Input'!C28&gt;Q$4, $O$4, IF(AND('Fall Input'!C28&lt;=Q$4, 'Fall Input'!C28&gt;Q$3), $O$3, IF('Fall Input'!C28&gt;Q$3, $O$3, IF('Fall Input'!C28&lt;=Q$3, $O$2, “WHO KNOWS”)))))))))</f>
        <v/>
      </c>
      <c r="R29" s="129" t="str">
        <f>IF(OR('Fall Input'!D28="", R$3=""), "", IF('Fall Input'!D28&gt;R$6, $O$6, IF(AND('Fall Input'!D28&lt;=R$6,'Fall Input'!D28&gt;R$5), $O$5, IF('Fall Input'!D28&gt;R$5, $O$5, IF(AND('Fall Input'!D28&lt;=R$5, 'Fall Input'!D28&gt;R$4), $O$4, IF('Fall Input'!D28&gt;R$4, $O$4, IF(AND('Fall Input'!D28&lt;=R$4, 'Fall Input'!D28&gt;R$3), $O$3, IF('Fall Input'!D28&gt;R$3, $O$3, IF('Fall Input'!D28&lt;=R$3, $O$2, “WHO KNOWS”)))))))))</f>
        <v/>
      </c>
      <c r="S29" s="129" t="str">
        <f>IF(OR('Fall Input'!E28="", S$3=""), "", IF('Fall Input'!E28&gt;S$6, $O$6, IF(AND('Fall Input'!E28&lt;=S$6,'Fall Input'!E28&gt;S$5), $O$5, IF('Fall Input'!E28&gt;S$5, $O$5, IF(AND('Fall Input'!E28&lt;=S$5, 'Fall Input'!E28&gt;S$4), $O$4, IF('Fall Input'!E28&gt;S$4, $O$4, IF(AND('Fall Input'!E28&lt;=S$4, 'Fall Input'!E28&gt;S$3), $O$3, IF('Fall Input'!E28&gt;S$3, $O$3, IF('Fall Input'!E28&lt;=S$3, $O$2, “WHO KNOWS”)))))))))</f>
        <v/>
      </c>
      <c r="T29" s="129" t="str">
        <f>IF(OR('Fall Input'!F28="", T$3=""), "", IF('Fall Input'!F28&gt;T$6, $O$6, IF(AND('Fall Input'!F28&lt;=T$6,'Fall Input'!F28&gt;T$5), $O$5, IF('Fall Input'!F28&gt;T$5, $O$5, IF(AND('Fall Input'!F28&lt;=T$5, 'Fall Input'!F28&gt;T$4), $O$4, IF('Fall Input'!F28&gt;T$4, $O$4, IF(AND('Fall Input'!F28&lt;=T$4, 'Fall Input'!F28&gt;T$3), $O$3, IF('Fall Input'!F28&gt;T$3, $O$3, IF('Fall Input'!F28&lt;=T$3, $O$2, “WHO KNOWS”)))))))))</f>
        <v/>
      </c>
      <c r="V29" s="125"/>
      <c r="W29" s="105"/>
      <c r="AC29" s="106"/>
    </row>
    <row r="30" spans="1:29" ht="18.75" x14ac:dyDescent="0.3">
      <c r="A30" s="48" t="str">
        <f>IF('Fall Input'!A30="", "", 'Fall Input'!A30)</f>
        <v/>
      </c>
      <c r="B30" s="49" t="str">
        <f t="shared" si="2"/>
        <v/>
      </c>
      <c r="C30" s="49" t="str">
        <f t="shared" si="3"/>
        <v/>
      </c>
      <c r="D30" s="49" t="str">
        <f t="shared" si="4"/>
        <v/>
      </c>
      <c r="E30" s="49" t="str">
        <f t="shared" si="5"/>
        <v/>
      </c>
      <c r="F30" s="49" t="str">
        <f t="shared" si="6"/>
        <v/>
      </c>
      <c r="G30" s="144" t="str">
        <f t="shared" si="7"/>
        <v/>
      </c>
      <c r="H30" s="145"/>
      <c r="I30" s="130"/>
      <c r="J30" s="130"/>
      <c r="K30" s="132"/>
      <c r="L30" s="125"/>
      <c r="M30" s="128"/>
      <c r="O30" s="106" t="str">
        <f t="shared" si="8"/>
        <v/>
      </c>
      <c r="P30" s="129" t="str">
        <f>IF(OR('Fall Input'!B29="", P$3=""), "", IF('Fall Input'!B29&gt;P$6, $O$6, IF(AND('Fall Input'!B29&lt;=P$6,'Fall Input'!B29&gt;P$5), $O$5, IF('Fall Input'!B29&gt;P$5, $O$5, IF(AND('Fall Input'!B29&lt;=P$5, 'Fall Input'!B29&gt;P$4), $O$4, IF('Fall Input'!B29&gt;P$4, $O$4, IF(AND('Fall Input'!B29&lt;=P$4, 'Fall Input'!B29&gt;P$3), $O$3, IF('Fall Input'!B29&gt;P$3, $O$3, IF('Fall Input'!B29&lt;=P$3, $O$2, “WHO KNOWS”)))))))))</f>
        <v/>
      </c>
      <c r="Q30" s="129" t="str">
        <f>IF(OR('Fall Input'!C29="", Q$3=""), "", IF('Fall Input'!C29&gt;Q$6, $O$6, IF(AND('Fall Input'!C29&lt;=Q$6,'Fall Input'!C29&gt;Q$5), $O$5, IF('Fall Input'!C29&gt;Q$5, $O$5, IF(AND('Fall Input'!C29&lt;=Q$5, 'Fall Input'!C29&gt;Q$4), $O$4, IF('Fall Input'!C29&gt;Q$4, $O$4, IF(AND('Fall Input'!C29&lt;=Q$4, 'Fall Input'!C29&gt;Q$3), $O$3, IF('Fall Input'!C29&gt;Q$3, $O$3, IF('Fall Input'!C29&lt;=Q$3, $O$2, “WHO KNOWS”)))))))))</f>
        <v/>
      </c>
      <c r="R30" s="129" t="str">
        <f>IF(OR('Fall Input'!D29="", R$3=""), "", IF('Fall Input'!D29&gt;R$6, $O$6, IF(AND('Fall Input'!D29&lt;=R$6,'Fall Input'!D29&gt;R$5), $O$5, IF('Fall Input'!D29&gt;R$5, $O$5, IF(AND('Fall Input'!D29&lt;=R$5, 'Fall Input'!D29&gt;R$4), $O$4, IF('Fall Input'!D29&gt;R$4, $O$4, IF(AND('Fall Input'!D29&lt;=R$4, 'Fall Input'!D29&gt;R$3), $O$3, IF('Fall Input'!D29&gt;R$3, $O$3, IF('Fall Input'!D29&lt;=R$3, $O$2, “WHO KNOWS”)))))))))</f>
        <v/>
      </c>
      <c r="S30" s="129" t="str">
        <f>IF(OR('Fall Input'!E29="", S$3=""), "", IF('Fall Input'!E29&gt;S$6, $O$6, IF(AND('Fall Input'!E29&lt;=S$6,'Fall Input'!E29&gt;S$5), $O$5, IF('Fall Input'!E29&gt;S$5, $O$5, IF(AND('Fall Input'!E29&lt;=S$5, 'Fall Input'!E29&gt;S$4), $O$4, IF('Fall Input'!E29&gt;S$4, $O$4, IF(AND('Fall Input'!E29&lt;=S$4, 'Fall Input'!E29&gt;S$3), $O$3, IF('Fall Input'!E29&gt;S$3, $O$3, IF('Fall Input'!E29&lt;=S$3, $O$2, “WHO KNOWS”)))))))))</f>
        <v/>
      </c>
      <c r="T30" s="129" t="str">
        <f>IF(OR('Fall Input'!F29="", T$3=""), "", IF('Fall Input'!F29&gt;T$6, $O$6, IF(AND('Fall Input'!F29&lt;=T$6,'Fall Input'!F29&gt;T$5), $O$5, IF('Fall Input'!F29&gt;T$5, $O$5, IF(AND('Fall Input'!F29&lt;=T$5, 'Fall Input'!F29&gt;T$4), $O$4, IF('Fall Input'!F29&gt;T$4, $O$4, IF(AND('Fall Input'!F29&lt;=T$4, 'Fall Input'!F29&gt;T$3), $O$3, IF('Fall Input'!F29&gt;T$3, $O$3, IF('Fall Input'!F29&lt;=T$3, $O$2, “WHO KNOWS”)))))))))</f>
        <v/>
      </c>
      <c r="V30" s="125"/>
      <c r="W30" s="105"/>
      <c r="AC30" s="106"/>
    </row>
    <row r="31" spans="1:29" ht="18.75" x14ac:dyDescent="0.3">
      <c r="A31" s="48" t="str">
        <f>IF('Fall Input'!A31="", "", 'Fall Input'!A31)</f>
        <v/>
      </c>
      <c r="B31" s="49" t="str">
        <f t="shared" si="2"/>
        <v/>
      </c>
      <c r="C31" s="49" t="str">
        <f t="shared" si="3"/>
        <v/>
      </c>
      <c r="D31" s="49" t="str">
        <f t="shared" si="4"/>
        <v/>
      </c>
      <c r="E31" s="49" t="str">
        <f t="shared" si="5"/>
        <v/>
      </c>
      <c r="F31" s="49" t="str">
        <f t="shared" si="6"/>
        <v/>
      </c>
      <c r="G31" s="144" t="str">
        <f t="shared" si="7"/>
        <v/>
      </c>
      <c r="H31" s="145"/>
      <c r="I31" s="130"/>
      <c r="J31" s="130"/>
      <c r="K31" s="132"/>
      <c r="L31" s="125"/>
      <c r="M31" s="128"/>
      <c r="O31" s="106" t="str">
        <f t="shared" si="8"/>
        <v/>
      </c>
      <c r="P31" s="129" t="str">
        <f>IF(OR('Fall Input'!B30="", P$3=""), "", IF('Fall Input'!B30&gt;P$6, $O$6, IF(AND('Fall Input'!B30&lt;=P$6,'Fall Input'!B30&gt;P$5), $O$5, IF('Fall Input'!B30&gt;P$5, $O$5, IF(AND('Fall Input'!B30&lt;=P$5, 'Fall Input'!B30&gt;P$4), $O$4, IF('Fall Input'!B30&gt;P$4, $O$4, IF(AND('Fall Input'!B30&lt;=P$4, 'Fall Input'!B30&gt;P$3), $O$3, IF('Fall Input'!B30&gt;P$3, $O$3, IF('Fall Input'!B30&lt;=P$3, $O$2, “WHO KNOWS”)))))))))</f>
        <v/>
      </c>
      <c r="Q31" s="129" t="str">
        <f>IF(OR('Fall Input'!C30="", Q$3=""), "", IF('Fall Input'!C30&gt;Q$6, $O$6, IF(AND('Fall Input'!C30&lt;=Q$6,'Fall Input'!C30&gt;Q$5), $O$5, IF('Fall Input'!C30&gt;Q$5, $O$5, IF(AND('Fall Input'!C30&lt;=Q$5, 'Fall Input'!C30&gt;Q$4), $O$4, IF('Fall Input'!C30&gt;Q$4, $O$4, IF(AND('Fall Input'!C30&lt;=Q$4, 'Fall Input'!C30&gt;Q$3), $O$3, IF('Fall Input'!C30&gt;Q$3, $O$3, IF('Fall Input'!C30&lt;=Q$3, $O$2, “WHO KNOWS”)))))))))</f>
        <v/>
      </c>
      <c r="R31" s="129" t="str">
        <f>IF(OR('Fall Input'!D30="", R$3=""), "", IF('Fall Input'!D30&gt;R$6, $O$6, IF(AND('Fall Input'!D30&lt;=R$6,'Fall Input'!D30&gt;R$5), $O$5, IF('Fall Input'!D30&gt;R$5, $O$5, IF(AND('Fall Input'!D30&lt;=R$5, 'Fall Input'!D30&gt;R$4), $O$4, IF('Fall Input'!D30&gt;R$4, $O$4, IF(AND('Fall Input'!D30&lt;=R$4, 'Fall Input'!D30&gt;R$3), $O$3, IF('Fall Input'!D30&gt;R$3, $O$3, IF('Fall Input'!D30&lt;=R$3, $O$2, “WHO KNOWS”)))))))))</f>
        <v/>
      </c>
      <c r="S31" s="129" t="str">
        <f>IF(OR('Fall Input'!E30="", S$3=""), "", IF('Fall Input'!E30&gt;S$6, $O$6, IF(AND('Fall Input'!E30&lt;=S$6,'Fall Input'!E30&gt;S$5), $O$5, IF('Fall Input'!E30&gt;S$5, $O$5, IF(AND('Fall Input'!E30&lt;=S$5, 'Fall Input'!E30&gt;S$4), $O$4, IF('Fall Input'!E30&gt;S$4, $O$4, IF(AND('Fall Input'!E30&lt;=S$4, 'Fall Input'!E30&gt;S$3), $O$3, IF('Fall Input'!E30&gt;S$3, $O$3, IF('Fall Input'!E30&lt;=S$3, $O$2, “WHO KNOWS”)))))))))</f>
        <v/>
      </c>
      <c r="T31" s="129" t="str">
        <f>IF(OR('Fall Input'!F30="", T$3=""), "", IF('Fall Input'!F30&gt;T$6, $O$6, IF(AND('Fall Input'!F30&lt;=T$6,'Fall Input'!F30&gt;T$5), $O$5, IF('Fall Input'!F30&gt;T$5, $O$5, IF(AND('Fall Input'!F30&lt;=T$5, 'Fall Input'!F30&gt;T$4), $O$4, IF('Fall Input'!F30&gt;T$4, $O$4, IF(AND('Fall Input'!F30&lt;=T$4, 'Fall Input'!F30&gt;T$3), $O$3, IF('Fall Input'!F30&gt;T$3, $O$3, IF('Fall Input'!F30&lt;=T$3, $O$2, “WHO KNOWS”)))))))))</f>
        <v/>
      </c>
      <c r="V31" s="125"/>
      <c r="W31" s="105"/>
      <c r="AC31" s="106"/>
    </row>
    <row r="32" spans="1:29" ht="18.75" x14ac:dyDescent="0.3">
      <c r="A32" s="48" t="str">
        <f>IF('Fall Input'!A32="", "", 'Fall Input'!A32)</f>
        <v/>
      </c>
      <c r="B32" s="49" t="str">
        <f t="shared" si="2"/>
        <v/>
      </c>
      <c r="C32" s="49" t="str">
        <f t="shared" si="3"/>
        <v/>
      </c>
      <c r="D32" s="49" t="str">
        <f t="shared" si="4"/>
        <v/>
      </c>
      <c r="E32" s="49" t="str">
        <f t="shared" si="5"/>
        <v/>
      </c>
      <c r="F32" s="49" t="str">
        <f t="shared" si="6"/>
        <v/>
      </c>
      <c r="G32" s="144" t="str">
        <f t="shared" si="7"/>
        <v/>
      </c>
      <c r="H32" s="145"/>
      <c r="I32" s="130"/>
      <c r="J32" s="130"/>
      <c r="K32" s="132"/>
      <c r="L32" s="125"/>
      <c r="M32" s="128"/>
      <c r="O32" s="106" t="str">
        <f t="shared" si="8"/>
        <v/>
      </c>
      <c r="P32" s="129" t="str">
        <f>IF(OR('Fall Input'!B31="", P$3=""), "", IF('Fall Input'!B31&gt;P$6, $O$6, IF(AND('Fall Input'!B31&lt;=P$6,'Fall Input'!B31&gt;P$5), $O$5, IF('Fall Input'!B31&gt;P$5, $O$5, IF(AND('Fall Input'!B31&lt;=P$5, 'Fall Input'!B31&gt;P$4), $O$4, IF('Fall Input'!B31&gt;P$4, $O$4, IF(AND('Fall Input'!B31&lt;=P$4, 'Fall Input'!B31&gt;P$3), $O$3, IF('Fall Input'!B31&gt;P$3, $O$3, IF('Fall Input'!B31&lt;=P$3, $O$2, “WHO KNOWS”)))))))))</f>
        <v/>
      </c>
      <c r="Q32" s="129" t="str">
        <f>IF(OR('Fall Input'!C31="", Q$3=""), "", IF('Fall Input'!C31&gt;Q$6, $O$6, IF(AND('Fall Input'!C31&lt;=Q$6,'Fall Input'!C31&gt;Q$5), $O$5, IF('Fall Input'!C31&gt;Q$5, $O$5, IF(AND('Fall Input'!C31&lt;=Q$5, 'Fall Input'!C31&gt;Q$4), $O$4, IF('Fall Input'!C31&gt;Q$4, $O$4, IF(AND('Fall Input'!C31&lt;=Q$4, 'Fall Input'!C31&gt;Q$3), $O$3, IF('Fall Input'!C31&gt;Q$3, $O$3, IF('Fall Input'!C31&lt;=Q$3, $O$2, “WHO KNOWS”)))))))))</f>
        <v/>
      </c>
      <c r="R32" s="129" t="str">
        <f>IF(OR('Fall Input'!D31="", R$3=""), "", IF('Fall Input'!D31&gt;R$6, $O$6, IF(AND('Fall Input'!D31&lt;=R$6,'Fall Input'!D31&gt;R$5), $O$5, IF('Fall Input'!D31&gt;R$5, $O$5, IF(AND('Fall Input'!D31&lt;=R$5, 'Fall Input'!D31&gt;R$4), $O$4, IF('Fall Input'!D31&gt;R$4, $O$4, IF(AND('Fall Input'!D31&lt;=R$4, 'Fall Input'!D31&gt;R$3), $O$3, IF('Fall Input'!D31&gt;R$3, $O$3, IF('Fall Input'!D31&lt;=R$3, $O$2, “WHO KNOWS”)))))))))</f>
        <v/>
      </c>
      <c r="S32" s="129" t="str">
        <f>IF(OR('Fall Input'!E31="", S$3=""), "", IF('Fall Input'!E31&gt;S$6, $O$6, IF(AND('Fall Input'!E31&lt;=S$6,'Fall Input'!E31&gt;S$5), $O$5, IF('Fall Input'!E31&gt;S$5, $O$5, IF(AND('Fall Input'!E31&lt;=S$5, 'Fall Input'!E31&gt;S$4), $O$4, IF('Fall Input'!E31&gt;S$4, $O$4, IF(AND('Fall Input'!E31&lt;=S$4, 'Fall Input'!E31&gt;S$3), $O$3, IF('Fall Input'!E31&gt;S$3, $O$3, IF('Fall Input'!E31&lt;=S$3, $O$2, “WHO KNOWS”)))))))))</f>
        <v/>
      </c>
      <c r="T32" s="129" t="str">
        <f>IF(OR('Fall Input'!F31="", T$3=""), "", IF('Fall Input'!F31&gt;T$6, $O$6, IF(AND('Fall Input'!F31&lt;=T$6,'Fall Input'!F31&gt;T$5), $O$5, IF('Fall Input'!F31&gt;T$5, $O$5, IF(AND('Fall Input'!F31&lt;=T$5, 'Fall Input'!F31&gt;T$4), $O$4, IF('Fall Input'!F31&gt;T$4, $O$4, IF(AND('Fall Input'!F31&lt;=T$4, 'Fall Input'!F31&gt;T$3), $O$3, IF('Fall Input'!F31&gt;T$3, $O$3, IF('Fall Input'!F31&lt;=T$3, $O$2, “WHO KNOWS”)))))))))</f>
        <v/>
      </c>
      <c r="V32" s="125"/>
      <c r="W32" s="105"/>
      <c r="AC32" s="106"/>
    </row>
    <row r="33" spans="1:29" ht="18.75" x14ac:dyDescent="0.3">
      <c r="A33" s="48" t="str">
        <f>IF('Fall Input'!A33="", "", 'Fall Input'!A33)</f>
        <v/>
      </c>
      <c r="B33" s="49" t="str">
        <f t="shared" si="2"/>
        <v/>
      </c>
      <c r="C33" s="49" t="str">
        <f t="shared" si="3"/>
        <v/>
      </c>
      <c r="D33" s="49" t="str">
        <f t="shared" si="4"/>
        <v/>
      </c>
      <c r="E33" s="49" t="str">
        <f t="shared" si="5"/>
        <v/>
      </c>
      <c r="F33" s="49" t="str">
        <f t="shared" si="6"/>
        <v/>
      </c>
      <c r="G33" s="144" t="str">
        <f t="shared" si="7"/>
        <v/>
      </c>
      <c r="H33" s="145"/>
      <c r="I33" s="130"/>
      <c r="J33" s="130"/>
      <c r="K33" s="132"/>
      <c r="L33" s="125"/>
      <c r="M33" s="128"/>
      <c r="O33" s="106" t="str">
        <f t="shared" si="8"/>
        <v/>
      </c>
      <c r="P33" s="129" t="str">
        <f>IF(OR('Fall Input'!B32="", P$3=""), "", IF('Fall Input'!B32&gt;P$6, $O$6, IF(AND('Fall Input'!B32&lt;=P$6,'Fall Input'!B32&gt;P$5), $O$5, IF('Fall Input'!B32&gt;P$5, $O$5, IF(AND('Fall Input'!B32&lt;=P$5, 'Fall Input'!B32&gt;P$4), $O$4, IF('Fall Input'!B32&gt;P$4, $O$4, IF(AND('Fall Input'!B32&lt;=P$4, 'Fall Input'!B32&gt;P$3), $O$3, IF('Fall Input'!B32&gt;P$3, $O$3, IF('Fall Input'!B32&lt;=P$3, $O$2, “WHO KNOWS”)))))))))</f>
        <v/>
      </c>
      <c r="Q33" s="129" t="str">
        <f>IF(OR('Fall Input'!C32="", Q$3=""), "", IF('Fall Input'!C32&gt;Q$6, $O$6, IF(AND('Fall Input'!C32&lt;=Q$6,'Fall Input'!C32&gt;Q$5), $O$5, IF('Fall Input'!C32&gt;Q$5, $O$5, IF(AND('Fall Input'!C32&lt;=Q$5, 'Fall Input'!C32&gt;Q$4), $O$4, IF('Fall Input'!C32&gt;Q$4, $O$4, IF(AND('Fall Input'!C32&lt;=Q$4, 'Fall Input'!C32&gt;Q$3), $O$3, IF('Fall Input'!C32&gt;Q$3, $O$3, IF('Fall Input'!C32&lt;=Q$3, $O$2, “WHO KNOWS”)))))))))</f>
        <v/>
      </c>
      <c r="R33" s="129" t="str">
        <f>IF(OR('Fall Input'!D32="", R$3=""), "", IF('Fall Input'!D32&gt;R$6, $O$6, IF(AND('Fall Input'!D32&lt;=R$6,'Fall Input'!D32&gt;R$5), $O$5, IF('Fall Input'!D32&gt;R$5, $O$5, IF(AND('Fall Input'!D32&lt;=R$5, 'Fall Input'!D32&gt;R$4), $O$4, IF('Fall Input'!D32&gt;R$4, $O$4, IF(AND('Fall Input'!D32&lt;=R$4, 'Fall Input'!D32&gt;R$3), $O$3, IF('Fall Input'!D32&gt;R$3, $O$3, IF('Fall Input'!D32&lt;=R$3, $O$2, “WHO KNOWS”)))))))))</f>
        <v/>
      </c>
      <c r="S33" s="129" t="str">
        <f>IF(OR('Fall Input'!E32="", S$3=""), "", IF('Fall Input'!E32&gt;S$6, $O$6, IF(AND('Fall Input'!E32&lt;=S$6,'Fall Input'!E32&gt;S$5), $O$5, IF('Fall Input'!E32&gt;S$5, $O$5, IF(AND('Fall Input'!E32&lt;=S$5, 'Fall Input'!E32&gt;S$4), $O$4, IF('Fall Input'!E32&gt;S$4, $O$4, IF(AND('Fall Input'!E32&lt;=S$4, 'Fall Input'!E32&gt;S$3), $O$3, IF('Fall Input'!E32&gt;S$3, $O$3, IF('Fall Input'!E32&lt;=S$3, $O$2, “WHO KNOWS”)))))))))</f>
        <v/>
      </c>
      <c r="T33" s="129" t="str">
        <f>IF(OR('Fall Input'!F32="", T$3=""), "", IF('Fall Input'!F32&gt;T$6, $O$6, IF(AND('Fall Input'!F32&lt;=T$6,'Fall Input'!F32&gt;T$5), $O$5, IF('Fall Input'!F32&gt;T$5, $O$5, IF(AND('Fall Input'!F32&lt;=T$5, 'Fall Input'!F32&gt;T$4), $O$4, IF('Fall Input'!F32&gt;T$4, $O$4, IF(AND('Fall Input'!F32&lt;=T$4, 'Fall Input'!F32&gt;T$3), $O$3, IF('Fall Input'!F32&gt;T$3, $O$3, IF('Fall Input'!F32&lt;=T$3, $O$2, “WHO KNOWS”)))))))))</f>
        <v/>
      </c>
      <c r="V33" s="125"/>
      <c r="W33" s="105"/>
      <c r="AC33" s="106"/>
    </row>
    <row r="34" spans="1:29" ht="18.75" x14ac:dyDescent="0.3">
      <c r="A34" s="48" t="str">
        <f>IF('Fall Input'!A34="", "", 'Fall Input'!A34)</f>
        <v/>
      </c>
      <c r="B34" s="49" t="str">
        <f t="shared" si="2"/>
        <v/>
      </c>
      <c r="C34" s="49" t="str">
        <f t="shared" si="3"/>
        <v/>
      </c>
      <c r="D34" s="49" t="str">
        <f t="shared" si="4"/>
        <v/>
      </c>
      <c r="E34" s="49" t="str">
        <f t="shared" si="5"/>
        <v/>
      </c>
      <c r="F34" s="49" t="str">
        <f t="shared" si="6"/>
        <v/>
      </c>
      <c r="G34" s="144" t="str">
        <f t="shared" si="7"/>
        <v/>
      </c>
      <c r="H34" s="145"/>
      <c r="I34" s="130"/>
      <c r="J34" s="130"/>
      <c r="K34" s="132"/>
      <c r="L34" s="125"/>
      <c r="M34" s="128"/>
      <c r="O34" s="106" t="str">
        <f t="shared" si="8"/>
        <v/>
      </c>
      <c r="P34" s="129" t="str">
        <f>IF(OR('Fall Input'!B33="", P$3=""), "", IF('Fall Input'!B33&gt;P$6, $O$6, IF(AND('Fall Input'!B33&lt;=P$6,'Fall Input'!B33&gt;P$5), $O$5, IF('Fall Input'!B33&gt;P$5, $O$5, IF(AND('Fall Input'!B33&lt;=P$5, 'Fall Input'!B33&gt;P$4), $O$4, IF('Fall Input'!B33&gt;P$4, $O$4, IF(AND('Fall Input'!B33&lt;=P$4, 'Fall Input'!B33&gt;P$3), $O$3, IF('Fall Input'!B33&gt;P$3, $O$3, IF('Fall Input'!B33&lt;=P$3, $O$2, “WHO KNOWS”)))))))))</f>
        <v/>
      </c>
      <c r="Q34" s="129" t="str">
        <f>IF(OR('Fall Input'!C33="", Q$3=""), "", IF('Fall Input'!C33&gt;Q$6, $O$6, IF(AND('Fall Input'!C33&lt;=Q$6,'Fall Input'!C33&gt;Q$5), $O$5, IF('Fall Input'!C33&gt;Q$5, $O$5, IF(AND('Fall Input'!C33&lt;=Q$5, 'Fall Input'!C33&gt;Q$4), $O$4, IF('Fall Input'!C33&gt;Q$4, $O$4, IF(AND('Fall Input'!C33&lt;=Q$4, 'Fall Input'!C33&gt;Q$3), $O$3, IF('Fall Input'!C33&gt;Q$3, $O$3, IF('Fall Input'!C33&lt;=Q$3, $O$2, “WHO KNOWS”)))))))))</f>
        <v/>
      </c>
      <c r="R34" s="129" t="str">
        <f>IF(OR('Fall Input'!D33="", R$3=""), "", IF('Fall Input'!D33&gt;R$6, $O$6, IF(AND('Fall Input'!D33&lt;=R$6,'Fall Input'!D33&gt;R$5), $O$5, IF('Fall Input'!D33&gt;R$5, $O$5, IF(AND('Fall Input'!D33&lt;=R$5, 'Fall Input'!D33&gt;R$4), $O$4, IF('Fall Input'!D33&gt;R$4, $O$4, IF(AND('Fall Input'!D33&lt;=R$4, 'Fall Input'!D33&gt;R$3), $O$3, IF('Fall Input'!D33&gt;R$3, $O$3, IF('Fall Input'!D33&lt;=R$3, $O$2, “WHO KNOWS”)))))))))</f>
        <v/>
      </c>
      <c r="S34" s="129" t="str">
        <f>IF(OR('Fall Input'!E33="", S$3=""), "", IF('Fall Input'!E33&gt;S$6, $O$6, IF(AND('Fall Input'!E33&lt;=S$6,'Fall Input'!E33&gt;S$5), $O$5, IF('Fall Input'!E33&gt;S$5, $O$5, IF(AND('Fall Input'!E33&lt;=S$5, 'Fall Input'!E33&gt;S$4), $O$4, IF('Fall Input'!E33&gt;S$4, $O$4, IF(AND('Fall Input'!E33&lt;=S$4, 'Fall Input'!E33&gt;S$3), $O$3, IF('Fall Input'!E33&gt;S$3, $O$3, IF('Fall Input'!E33&lt;=S$3, $O$2, “WHO KNOWS”)))))))))</f>
        <v/>
      </c>
      <c r="T34" s="129" t="str">
        <f>IF(OR('Fall Input'!F33="", T$3=""), "", IF('Fall Input'!F33&gt;T$6, $O$6, IF(AND('Fall Input'!F33&lt;=T$6,'Fall Input'!F33&gt;T$5), $O$5, IF('Fall Input'!F33&gt;T$5, $O$5, IF(AND('Fall Input'!F33&lt;=T$5, 'Fall Input'!F33&gt;T$4), $O$4, IF('Fall Input'!F33&gt;T$4, $O$4, IF(AND('Fall Input'!F33&lt;=T$4, 'Fall Input'!F33&gt;T$3), $O$3, IF('Fall Input'!F33&gt;T$3, $O$3, IF('Fall Input'!F33&lt;=T$3, $O$2, “WHO KNOWS”)))))))))</f>
        <v/>
      </c>
      <c r="V34" s="125"/>
      <c r="W34" s="105"/>
      <c r="AC34" s="106"/>
    </row>
    <row r="35" spans="1:29" ht="18.75" x14ac:dyDescent="0.3">
      <c r="A35" s="48" t="str">
        <f>IF('Fall Input'!A35="", "", 'Fall Input'!A35)</f>
        <v/>
      </c>
      <c r="B35" s="49" t="str">
        <f t="shared" si="2"/>
        <v/>
      </c>
      <c r="C35" s="49" t="str">
        <f t="shared" si="3"/>
        <v/>
      </c>
      <c r="D35" s="49" t="str">
        <f t="shared" si="4"/>
        <v/>
      </c>
      <c r="E35" s="49" t="str">
        <f t="shared" si="5"/>
        <v/>
      </c>
      <c r="F35" s="49" t="str">
        <f t="shared" si="6"/>
        <v/>
      </c>
      <c r="G35" s="144" t="str">
        <f t="shared" si="7"/>
        <v/>
      </c>
      <c r="H35" s="145"/>
      <c r="I35" s="130"/>
      <c r="J35" s="130"/>
      <c r="K35" s="132"/>
      <c r="L35" s="125"/>
      <c r="M35" s="128"/>
      <c r="O35" s="106" t="str">
        <f t="shared" si="8"/>
        <v/>
      </c>
      <c r="P35" s="129" t="str">
        <f>IF(OR('Fall Input'!B34="", P$3=""), "", IF('Fall Input'!B34&gt;P$6, $O$6, IF(AND('Fall Input'!B34&lt;=P$6,'Fall Input'!B34&gt;P$5), $O$5, IF('Fall Input'!B34&gt;P$5, $O$5, IF(AND('Fall Input'!B34&lt;=P$5, 'Fall Input'!B34&gt;P$4), $O$4, IF('Fall Input'!B34&gt;P$4, $O$4, IF(AND('Fall Input'!B34&lt;=P$4, 'Fall Input'!B34&gt;P$3), $O$3, IF('Fall Input'!B34&gt;P$3, $O$3, IF('Fall Input'!B34&lt;=P$3, $O$2, “WHO KNOWS”)))))))))</f>
        <v/>
      </c>
      <c r="Q35" s="129" t="str">
        <f>IF(OR('Fall Input'!C34="", Q$3=""), "", IF('Fall Input'!C34&gt;Q$6, $O$6, IF(AND('Fall Input'!C34&lt;=Q$6,'Fall Input'!C34&gt;Q$5), $O$5, IF('Fall Input'!C34&gt;Q$5, $O$5, IF(AND('Fall Input'!C34&lt;=Q$5, 'Fall Input'!C34&gt;Q$4), $O$4, IF('Fall Input'!C34&gt;Q$4, $O$4, IF(AND('Fall Input'!C34&lt;=Q$4, 'Fall Input'!C34&gt;Q$3), $O$3, IF('Fall Input'!C34&gt;Q$3, $O$3, IF('Fall Input'!C34&lt;=Q$3, $O$2, “WHO KNOWS”)))))))))</f>
        <v/>
      </c>
      <c r="R35" s="129" t="str">
        <f>IF(OR('Fall Input'!D34="", R$3=""), "", IF('Fall Input'!D34&gt;R$6, $O$6, IF(AND('Fall Input'!D34&lt;=R$6,'Fall Input'!D34&gt;R$5), $O$5, IF('Fall Input'!D34&gt;R$5, $O$5, IF(AND('Fall Input'!D34&lt;=R$5, 'Fall Input'!D34&gt;R$4), $O$4, IF('Fall Input'!D34&gt;R$4, $O$4, IF(AND('Fall Input'!D34&lt;=R$4, 'Fall Input'!D34&gt;R$3), $O$3, IF('Fall Input'!D34&gt;R$3, $O$3, IF('Fall Input'!D34&lt;=R$3, $O$2, “WHO KNOWS”)))))))))</f>
        <v/>
      </c>
      <c r="S35" s="129" t="str">
        <f>IF(OR('Fall Input'!E34="", S$3=""), "", IF('Fall Input'!E34&gt;S$6, $O$6, IF(AND('Fall Input'!E34&lt;=S$6,'Fall Input'!E34&gt;S$5), $O$5, IF('Fall Input'!E34&gt;S$5, $O$5, IF(AND('Fall Input'!E34&lt;=S$5, 'Fall Input'!E34&gt;S$4), $O$4, IF('Fall Input'!E34&gt;S$4, $O$4, IF(AND('Fall Input'!E34&lt;=S$4, 'Fall Input'!E34&gt;S$3), $O$3, IF('Fall Input'!E34&gt;S$3, $O$3, IF('Fall Input'!E34&lt;=S$3, $O$2, “WHO KNOWS”)))))))))</f>
        <v/>
      </c>
      <c r="T35" s="129" t="str">
        <f>IF(OR('Fall Input'!F34="", T$3=""), "", IF('Fall Input'!F34&gt;T$6, $O$6, IF(AND('Fall Input'!F34&lt;=T$6,'Fall Input'!F34&gt;T$5), $O$5, IF('Fall Input'!F34&gt;T$5, $O$5, IF(AND('Fall Input'!F34&lt;=T$5, 'Fall Input'!F34&gt;T$4), $O$4, IF('Fall Input'!F34&gt;T$4, $O$4, IF(AND('Fall Input'!F34&lt;=T$4, 'Fall Input'!F34&gt;T$3), $O$3, IF('Fall Input'!F34&gt;T$3, $O$3, IF('Fall Input'!F34&lt;=T$3, $O$2, “WHO KNOWS”)))))))))</f>
        <v/>
      </c>
      <c r="V35" s="125"/>
      <c r="W35" s="105"/>
      <c r="AC35" s="106"/>
    </row>
    <row r="36" spans="1:29" ht="18.75" x14ac:dyDescent="0.3">
      <c r="A36" s="48" t="str">
        <f>IF('Fall Input'!A36="", "", 'Fall Input'!A36)</f>
        <v/>
      </c>
      <c r="B36" s="49" t="str">
        <f t="shared" si="2"/>
        <v/>
      </c>
      <c r="C36" s="49" t="str">
        <f t="shared" si="3"/>
        <v/>
      </c>
      <c r="D36" s="49" t="str">
        <f t="shared" si="4"/>
        <v/>
      </c>
      <c r="E36" s="49" t="str">
        <f t="shared" si="5"/>
        <v/>
      </c>
      <c r="F36" s="49" t="str">
        <f t="shared" si="6"/>
        <v/>
      </c>
      <c r="G36" s="144" t="str">
        <f t="shared" si="7"/>
        <v/>
      </c>
      <c r="H36" s="145"/>
      <c r="I36" s="130"/>
      <c r="J36" s="130"/>
      <c r="K36" s="132"/>
      <c r="L36" s="125"/>
      <c r="M36" s="128"/>
      <c r="O36" s="106" t="str">
        <f t="shared" si="8"/>
        <v/>
      </c>
      <c r="P36" s="129" t="str">
        <f>IF(OR('Fall Input'!B35="", P$3=""), "", IF('Fall Input'!B35&gt;P$6, $O$6, IF(AND('Fall Input'!B35&lt;=P$6,'Fall Input'!B35&gt;P$5), $O$5, IF('Fall Input'!B35&gt;P$5, $O$5, IF(AND('Fall Input'!B35&lt;=P$5, 'Fall Input'!B35&gt;P$4), $O$4, IF('Fall Input'!B35&gt;P$4, $O$4, IF(AND('Fall Input'!B35&lt;=P$4, 'Fall Input'!B35&gt;P$3), $O$3, IF('Fall Input'!B35&gt;P$3, $O$3, IF('Fall Input'!B35&lt;=P$3, $O$2, “WHO KNOWS”)))))))))</f>
        <v/>
      </c>
      <c r="Q36" s="129" t="str">
        <f>IF(OR('Fall Input'!C35="", Q$3=""), "", IF('Fall Input'!C35&gt;Q$6, $O$6, IF(AND('Fall Input'!C35&lt;=Q$6,'Fall Input'!C35&gt;Q$5), $O$5, IF('Fall Input'!C35&gt;Q$5, $O$5, IF(AND('Fall Input'!C35&lt;=Q$5, 'Fall Input'!C35&gt;Q$4), $O$4, IF('Fall Input'!C35&gt;Q$4, $O$4, IF(AND('Fall Input'!C35&lt;=Q$4, 'Fall Input'!C35&gt;Q$3), $O$3, IF('Fall Input'!C35&gt;Q$3, $O$3, IF('Fall Input'!C35&lt;=Q$3, $O$2, “WHO KNOWS”)))))))))</f>
        <v/>
      </c>
      <c r="R36" s="129" t="str">
        <f>IF(OR('Fall Input'!D35="", R$3=""), "", IF('Fall Input'!D35&gt;R$6, $O$6, IF(AND('Fall Input'!D35&lt;=R$6,'Fall Input'!D35&gt;R$5), $O$5, IF('Fall Input'!D35&gt;R$5, $O$5, IF(AND('Fall Input'!D35&lt;=R$5, 'Fall Input'!D35&gt;R$4), $O$4, IF('Fall Input'!D35&gt;R$4, $O$4, IF(AND('Fall Input'!D35&lt;=R$4, 'Fall Input'!D35&gt;R$3), $O$3, IF('Fall Input'!D35&gt;R$3, $O$3, IF('Fall Input'!D35&lt;=R$3, $O$2, “WHO KNOWS”)))))))))</f>
        <v/>
      </c>
      <c r="S36" s="129" t="str">
        <f>IF(OR('Fall Input'!E35="", S$3=""), "", IF('Fall Input'!E35&gt;S$6, $O$6, IF(AND('Fall Input'!E35&lt;=S$6,'Fall Input'!E35&gt;S$5), $O$5, IF('Fall Input'!E35&gt;S$5, $O$5, IF(AND('Fall Input'!E35&lt;=S$5, 'Fall Input'!E35&gt;S$4), $O$4, IF('Fall Input'!E35&gt;S$4, $O$4, IF(AND('Fall Input'!E35&lt;=S$4, 'Fall Input'!E35&gt;S$3), $O$3, IF('Fall Input'!E35&gt;S$3, $O$3, IF('Fall Input'!E35&lt;=S$3, $O$2, “WHO KNOWS”)))))))))</f>
        <v/>
      </c>
      <c r="T36" s="129" t="str">
        <f>IF(OR('Fall Input'!F35="", T$3=""), "", IF('Fall Input'!F35&gt;T$6, $O$6, IF(AND('Fall Input'!F35&lt;=T$6,'Fall Input'!F35&gt;T$5), $O$5, IF('Fall Input'!F35&gt;T$5, $O$5, IF(AND('Fall Input'!F35&lt;=T$5, 'Fall Input'!F35&gt;T$4), $O$4, IF('Fall Input'!F35&gt;T$4, $O$4, IF(AND('Fall Input'!F35&lt;=T$4, 'Fall Input'!F35&gt;T$3), $O$3, IF('Fall Input'!F35&gt;T$3, $O$3, IF('Fall Input'!F35&lt;=T$3, $O$2, “WHO KNOWS”)))))))))</f>
        <v/>
      </c>
      <c r="V36" s="125"/>
      <c r="W36" s="105"/>
      <c r="AC36" s="106"/>
    </row>
    <row r="37" spans="1:29" ht="18.75" x14ac:dyDescent="0.3">
      <c r="A37" s="48" t="str">
        <f>IF('Fall Input'!A37="", "", 'Fall Input'!A37)</f>
        <v/>
      </c>
      <c r="B37" s="49" t="str">
        <f t="shared" si="2"/>
        <v/>
      </c>
      <c r="C37" s="49" t="str">
        <f t="shared" si="3"/>
        <v/>
      </c>
      <c r="D37" s="49" t="str">
        <f t="shared" si="4"/>
        <v/>
      </c>
      <c r="E37" s="49" t="str">
        <f t="shared" si="5"/>
        <v/>
      </c>
      <c r="F37" s="49" t="str">
        <f t="shared" si="6"/>
        <v/>
      </c>
      <c r="G37" s="144" t="str">
        <f t="shared" si="7"/>
        <v/>
      </c>
      <c r="H37" s="145"/>
      <c r="I37" s="130"/>
      <c r="J37" s="130"/>
      <c r="K37" s="132"/>
      <c r="L37" s="125"/>
      <c r="M37" s="128"/>
      <c r="O37" s="106" t="str">
        <f t="shared" si="8"/>
        <v/>
      </c>
      <c r="P37" s="129" t="str">
        <f>IF(OR('Fall Input'!B36="", P$3=""), "", IF('Fall Input'!B36&gt;P$6, $O$6, IF(AND('Fall Input'!B36&lt;=P$6,'Fall Input'!B36&gt;P$5), $O$5, IF('Fall Input'!B36&gt;P$5, $O$5, IF(AND('Fall Input'!B36&lt;=P$5, 'Fall Input'!B36&gt;P$4), $O$4, IF('Fall Input'!B36&gt;P$4, $O$4, IF(AND('Fall Input'!B36&lt;=P$4, 'Fall Input'!B36&gt;P$3), $O$3, IF('Fall Input'!B36&gt;P$3, $O$3, IF('Fall Input'!B36&lt;=P$3, $O$2, “WHO KNOWS”)))))))))</f>
        <v/>
      </c>
      <c r="Q37" s="129" t="str">
        <f>IF(OR('Fall Input'!C36="", Q$3=""), "", IF('Fall Input'!C36&gt;Q$6, $O$6, IF(AND('Fall Input'!C36&lt;=Q$6,'Fall Input'!C36&gt;Q$5), $O$5, IF('Fall Input'!C36&gt;Q$5, $O$5, IF(AND('Fall Input'!C36&lt;=Q$5, 'Fall Input'!C36&gt;Q$4), $O$4, IF('Fall Input'!C36&gt;Q$4, $O$4, IF(AND('Fall Input'!C36&lt;=Q$4, 'Fall Input'!C36&gt;Q$3), $O$3, IF('Fall Input'!C36&gt;Q$3, $O$3, IF('Fall Input'!C36&lt;=Q$3, $O$2, “WHO KNOWS”)))))))))</f>
        <v/>
      </c>
      <c r="R37" s="129" t="str">
        <f>IF(OR('Fall Input'!D36="", R$3=""), "", IF('Fall Input'!D36&gt;R$6, $O$6, IF(AND('Fall Input'!D36&lt;=R$6,'Fall Input'!D36&gt;R$5), $O$5, IF('Fall Input'!D36&gt;R$5, $O$5, IF(AND('Fall Input'!D36&lt;=R$5, 'Fall Input'!D36&gt;R$4), $O$4, IF('Fall Input'!D36&gt;R$4, $O$4, IF(AND('Fall Input'!D36&lt;=R$4, 'Fall Input'!D36&gt;R$3), $O$3, IF('Fall Input'!D36&gt;R$3, $O$3, IF('Fall Input'!D36&lt;=R$3, $O$2, “WHO KNOWS”)))))))))</f>
        <v/>
      </c>
      <c r="S37" s="129" t="str">
        <f>IF(OR('Fall Input'!E36="", S$3=""), "", IF('Fall Input'!E36&gt;S$6, $O$6, IF(AND('Fall Input'!E36&lt;=S$6,'Fall Input'!E36&gt;S$5), $O$5, IF('Fall Input'!E36&gt;S$5, $O$5, IF(AND('Fall Input'!E36&lt;=S$5, 'Fall Input'!E36&gt;S$4), $O$4, IF('Fall Input'!E36&gt;S$4, $O$4, IF(AND('Fall Input'!E36&lt;=S$4, 'Fall Input'!E36&gt;S$3), $O$3, IF('Fall Input'!E36&gt;S$3, $O$3, IF('Fall Input'!E36&lt;=S$3, $O$2, “WHO KNOWS”)))))))))</f>
        <v/>
      </c>
      <c r="T37" s="129" t="str">
        <f>IF(OR('Fall Input'!F36="", T$3=""), "", IF('Fall Input'!F36&gt;T$6, $O$6, IF(AND('Fall Input'!F36&lt;=T$6,'Fall Input'!F36&gt;T$5), $O$5, IF('Fall Input'!F36&gt;T$5, $O$5, IF(AND('Fall Input'!F36&lt;=T$5, 'Fall Input'!F36&gt;T$4), $O$4, IF('Fall Input'!F36&gt;T$4, $O$4, IF(AND('Fall Input'!F36&lt;=T$4, 'Fall Input'!F36&gt;T$3), $O$3, IF('Fall Input'!F36&gt;T$3, $O$3, IF('Fall Input'!F36&lt;=T$3, $O$2, “WHO KNOWS”)))))))))</f>
        <v/>
      </c>
      <c r="V37" s="125"/>
      <c r="W37" s="105"/>
      <c r="AC37" s="106"/>
    </row>
    <row r="38" spans="1:29" ht="18.75" x14ac:dyDescent="0.3">
      <c r="A38" s="48" t="str">
        <f>IF('Fall Input'!A38="", "", 'Fall Input'!A38)</f>
        <v/>
      </c>
      <c r="B38" s="49" t="str">
        <f t="shared" si="2"/>
        <v/>
      </c>
      <c r="C38" s="49" t="str">
        <f t="shared" si="3"/>
        <v/>
      </c>
      <c r="D38" s="49" t="str">
        <f t="shared" si="4"/>
        <v/>
      </c>
      <c r="E38" s="49" t="str">
        <f t="shared" si="5"/>
        <v/>
      </c>
      <c r="F38" s="49" t="str">
        <f t="shared" si="6"/>
        <v/>
      </c>
      <c r="G38" s="144" t="str">
        <f t="shared" si="7"/>
        <v/>
      </c>
      <c r="H38" s="145"/>
      <c r="I38" s="130"/>
      <c r="J38" s="130"/>
      <c r="K38" s="132"/>
      <c r="L38" s="125"/>
      <c r="M38" s="128"/>
      <c r="O38" s="106" t="str">
        <f t="shared" si="8"/>
        <v/>
      </c>
      <c r="P38" s="129" t="str">
        <f>IF(OR('Fall Input'!B37="", P$3=""), "", IF('Fall Input'!B37&gt;P$6, $O$6, IF(AND('Fall Input'!B37&lt;=P$6,'Fall Input'!B37&gt;P$5), $O$5, IF('Fall Input'!B37&gt;P$5, $O$5, IF(AND('Fall Input'!B37&lt;=P$5, 'Fall Input'!B37&gt;P$4), $O$4, IF('Fall Input'!B37&gt;P$4, $O$4, IF(AND('Fall Input'!B37&lt;=P$4, 'Fall Input'!B37&gt;P$3), $O$3, IF('Fall Input'!B37&gt;P$3, $O$3, IF('Fall Input'!B37&lt;=P$3, $O$2, “WHO KNOWS”)))))))))</f>
        <v/>
      </c>
      <c r="Q38" s="129" t="str">
        <f>IF(OR('Fall Input'!C37="", Q$3=""), "", IF('Fall Input'!C37&gt;Q$6, $O$6, IF(AND('Fall Input'!C37&lt;=Q$6,'Fall Input'!C37&gt;Q$5), $O$5, IF('Fall Input'!C37&gt;Q$5, $O$5, IF(AND('Fall Input'!C37&lt;=Q$5, 'Fall Input'!C37&gt;Q$4), $O$4, IF('Fall Input'!C37&gt;Q$4, $O$4, IF(AND('Fall Input'!C37&lt;=Q$4, 'Fall Input'!C37&gt;Q$3), $O$3, IF('Fall Input'!C37&gt;Q$3, $O$3, IF('Fall Input'!C37&lt;=Q$3, $O$2, “WHO KNOWS”)))))))))</f>
        <v/>
      </c>
      <c r="R38" s="129" t="str">
        <f>IF(OR('Fall Input'!D37="", R$3=""), "", IF('Fall Input'!D37&gt;R$6, $O$6, IF(AND('Fall Input'!D37&lt;=R$6,'Fall Input'!D37&gt;R$5), $O$5, IF('Fall Input'!D37&gt;R$5, $O$5, IF(AND('Fall Input'!D37&lt;=R$5, 'Fall Input'!D37&gt;R$4), $O$4, IF('Fall Input'!D37&gt;R$4, $O$4, IF(AND('Fall Input'!D37&lt;=R$4, 'Fall Input'!D37&gt;R$3), $O$3, IF('Fall Input'!D37&gt;R$3, $O$3, IF('Fall Input'!D37&lt;=R$3, $O$2, “WHO KNOWS”)))))))))</f>
        <v/>
      </c>
      <c r="S38" s="129" t="str">
        <f>IF(OR('Fall Input'!E37="", S$3=""), "", IF('Fall Input'!E37&gt;S$6, $O$6, IF(AND('Fall Input'!E37&lt;=S$6,'Fall Input'!E37&gt;S$5), $O$5, IF('Fall Input'!E37&gt;S$5, $O$5, IF(AND('Fall Input'!E37&lt;=S$5, 'Fall Input'!E37&gt;S$4), $O$4, IF('Fall Input'!E37&gt;S$4, $O$4, IF(AND('Fall Input'!E37&lt;=S$4, 'Fall Input'!E37&gt;S$3), $O$3, IF('Fall Input'!E37&gt;S$3, $O$3, IF('Fall Input'!E37&lt;=S$3, $O$2, “WHO KNOWS”)))))))))</f>
        <v/>
      </c>
      <c r="T38" s="129" t="str">
        <f>IF(OR('Fall Input'!F37="", T$3=""), "", IF('Fall Input'!F37&gt;T$6, $O$6, IF(AND('Fall Input'!F37&lt;=T$6,'Fall Input'!F37&gt;T$5), $O$5, IF('Fall Input'!F37&gt;T$5, $O$5, IF(AND('Fall Input'!F37&lt;=T$5, 'Fall Input'!F37&gt;T$4), $O$4, IF('Fall Input'!F37&gt;T$4, $O$4, IF(AND('Fall Input'!F37&lt;=T$4, 'Fall Input'!F37&gt;T$3), $O$3, IF('Fall Input'!F37&gt;T$3, $O$3, IF('Fall Input'!F37&lt;=T$3, $O$2, “WHO KNOWS”)))))))))</f>
        <v/>
      </c>
      <c r="V38" s="125"/>
      <c r="W38" s="105"/>
      <c r="AC38" s="106"/>
    </row>
    <row r="39" spans="1:29" ht="18.75" x14ac:dyDescent="0.3">
      <c r="A39" s="48" t="str">
        <f>IF('Fall Input'!A39="", "", 'Fall Input'!A39)</f>
        <v/>
      </c>
      <c r="B39" s="49" t="str">
        <f t="shared" si="2"/>
        <v/>
      </c>
      <c r="C39" s="49" t="str">
        <f t="shared" si="3"/>
        <v/>
      </c>
      <c r="D39" s="49" t="str">
        <f t="shared" si="4"/>
        <v/>
      </c>
      <c r="E39" s="49" t="str">
        <f t="shared" si="5"/>
        <v/>
      </c>
      <c r="F39" s="49" t="str">
        <f t="shared" si="6"/>
        <v/>
      </c>
      <c r="G39" s="144" t="str">
        <f t="shared" si="7"/>
        <v/>
      </c>
      <c r="H39" s="145"/>
      <c r="I39" s="130"/>
      <c r="J39" s="130"/>
      <c r="K39" s="132"/>
      <c r="L39" s="125"/>
      <c r="M39" s="128"/>
      <c r="O39" s="106" t="str">
        <f t="shared" si="8"/>
        <v/>
      </c>
      <c r="P39" s="129" t="str">
        <f>IF(OR('Fall Input'!B38="", P$3=""), "", IF('Fall Input'!B38&gt;P$6, $O$6, IF(AND('Fall Input'!B38&lt;=P$6,'Fall Input'!B38&gt;P$5), $O$5, IF('Fall Input'!B38&gt;P$5, $O$5, IF(AND('Fall Input'!B38&lt;=P$5, 'Fall Input'!B38&gt;P$4), $O$4, IF('Fall Input'!B38&gt;P$4, $O$4, IF(AND('Fall Input'!B38&lt;=P$4, 'Fall Input'!B38&gt;P$3), $O$3, IF('Fall Input'!B38&gt;P$3, $O$3, IF('Fall Input'!B38&lt;=P$3, $O$2, “WHO KNOWS”)))))))))</f>
        <v/>
      </c>
      <c r="Q39" s="129" t="str">
        <f>IF(OR('Fall Input'!C38="", Q$3=""), "", IF('Fall Input'!C38&gt;Q$6, $O$6, IF(AND('Fall Input'!C38&lt;=Q$6,'Fall Input'!C38&gt;Q$5), $O$5, IF('Fall Input'!C38&gt;Q$5, $O$5, IF(AND('Fall Input'!C38&lt;=Q$5, 'Fall Input'!C38&gt;Q$4), $O$4, IF('Fall Input'!C38&gt;Q$4, $O$4, IF(AND('Fall Input'!C38&lt;=Q$4, 'Fall Input'!C38&gt;Q$3), $O$3, IF('Fall Input'!C38&gt;Q$3, $O$3, IF('Fall Input'!C38&lt;=Q$3, $O$2, “WHO KNOWS”)))))))))</f>
        <v/>
      </c>
      <c r="R39" s="129" t="str">
        <f>IF(OR('Fall Input'!D38="", R$3=""), "", IF('Fall Input'!D38&gt;R$6, $O$6, IF(AND('Fall Input'!D38&lt;=R$6,'Fall Input'!D38&gt;R$5), $O$5, IF('Fall Input'!D38&gt;R$5, $O$5, IF(AND('Fall Input'!D38&lt;=R$5, 'Fall Input'!D38&gt;R$4), $O$4, IF('Fall Input'!D38&gt;R$4, $O$4, IF(AND('Fall Input'!D38&lt;=R$4, 'Fall Input'!D38&gt;R$3), $O$3, IF('Fall Input'!D38&gt;R$3, $O$3, IF('Fall Input'!D38&lt;=R$3, $O$2, “WHO KNOWS”)))))))))</f>
        <v/>
      </c>
      <c r="S39" s="129" t="str">
        <f>IF(OR('Fall Input'!E38="", S$3=""), "", IF('Fall Input'!E38&gt;S$6, $O$6, IF(AND('Fall Input'!E38&lt;=S$6,'Fall Input'!E38&gt;S$5), $O$5, IF('Fall Input'!E38&gt;S$5, $O$5, IF(AND('Fall Input'!E38&lt;=S$5, 'Fall Input'!E38&gt;S$4), $O$4, IF('Fall Input'!E38&gt;S$4, $O$4, IF(AND('Fall Input'!E38&lt;=S$4, 'Fall Input'!E38&gt;S$3), $O$3, IF('Fall Input'!E38&gt;S$3, $O$3, IF('Fall Input'!E38&lt;=S$3, $O$2, “WHO KNOWS”)))))))))</f>
        <v/>
      </c>
      <c r="T39" s="129" t="str">
        <f>IF(OR('Fall Input'!F38="", T$3=""), "", IF('Fall Input'!F38&gt;T$6, $O$6, IF(AND('Fall Input'!F38&lt;=T$6,'Fall Input'!F38&gt;T$5), $O$5, IF('Fall Input'!F38&gt;T$5, $O$5, IF(AND('Fall Input'!F38&lt;=T$5, 'Fall Input'!F38&gt;T$4), $O$4, IF('Fall Input'!F38&gt;T$4, $O$4, IF(AND('Fall Input'!F38&lt;=T$4, 'Fall Input'!F38&gt;T$3), $O$3, IF('Fall Input'!F38&gt;T$3, $O$3, IF('Fall Input'!F38&lt;=T$3, $O$2, “WHO KNOWS”)))))))))</f>
        <v/>
      </c>
      <c r="V39" s="125"/>
      <c r="W39" s="105"/>
      <c r="AC39" s="106"/>
    </row>
    <row r="40" spans="1:29" ht="18.75" x14ac:dyDescent="0.3">
      <c r="A40" s="48" t="str">
        <f>IF('Fall Input'!A40="", "", 'Fall Input'!A40)</f>
        <v/>
      </c>
      <c r="B40" s="49" t="str">
        <f t="shared" ref="B40:B71" si="9">IF(P41="", "", IF(P41=1, $N$2, IF(P41=2, $N$3, IF(P41=3, $N$4, IF(P41=4, $N$5, IF(P41=5, $N$6, ""))))))</f>
        <v/>
      </c>
      <c r="C40" s="49" t="str">
        <f t="shared" ref="C40:C71" si="10">IF(Q41="", "", IF(Q41=1, $N$2, IF(Q41=2, $N$3, IF(Q41=3, $N$4, IF(Q41=4, $N$5, IF(Q41=5, $N$6, ""))))))</f>
        <v/>
      </c>
      <c r="D40" s="49" t="str">
        <f t="shared" ref="D40:D71" si="11">IF(R41="", "", IF(R41=1, $N$2, IF(R41=2, $N$3, IF(R41=3, $N$4, IF(R41=4, $N$5, IF(R41=5, $N$6, ""))))))</f>
        <v/>
      </c>
      <c r="E40" s="49" t="str">
        <f t="shared" ref="E40:E71" si="12">IF(S41="", "", IF(S41=1, $N$2, IF(S41=2, $N$3, IF(S41=3, $N$4, IF(S41=4, $N$5, IF(S41=5, $N$6, ""))))))</f>
        <v/>
      </c>
      <c r="F40" s="49" t="str">
        <f t="shared" ref="F40:F71" si="13">IF(T41="", "", IF(T41=1, $N$2, IF(T41=2, $N$3, IF(T41=3, $N$4, IF(T41=4, $N$5, IF(T41=5, $N$6, ""))))))</f>
        <v/>
      </c>
      <c r="G40" s="144" t="str">
        <f t="shared" ref="G40:G71" si="14">IF(H40&lt;&gt;"", H40,IF(O41="","",IF(O41=1,$N$2,IF(O41=2,$N$3,IF(O41=3,$N$4,IF(O41=4,$N$5,IF(O41=5,$N$6,H40)))))))</f>
        <v/>
      </c>
      <c r="H40" s="145"/>
      <c r="I40" s="130"/>
      <c r="J40" s="130"/>
      <c r="K40" s="132"/>
      <c r="L40" s="125"/>
      <c r="M40" s="128"/>
      <c r="O40" s="106" t="str">
        <f t="shared" si="8"/>
        <v/>
      </c>
      <c r="P40" s="129" t="str">
        <f>IF(OR('Fall Input'!B39="", P$3=""), "", IF('Fall Input'!B39&gt;P$6, $O$6, IF(AND('Fall Input'!B39&lt;=P$6,'Fall Input'!B39&gt;P$5), $O$5, IF('Fall Input'!B39&gt;P$5, $O$5, IF(AND('Fall Input'!B39&lt;=P$5, 'Fall Input'!B39&gt;P$4), $O$4, IF('Fall Input'!B39&gt;P$4, $O$4, IF(AND('Fall Input'!B39&lt;=P$4, 'Fall Input'!B39&gt;P$3), $O$3, IF('Fall Input'!B39&gt;P$3, $O$3, IF('Fall Input'!B39&lt;=P$3, $O$2, “WHO KNOWS”)))))))))</f>
        <v/>
      </c>
      <c r="Q40" s="129" t="str">
        <f>IF(OR('Fall Input'!C39="", Q$3=""), "", IF('Fall Input'!C39&gt;Q$6, $O$6, IF(AND('Fall Input'!C39&lt;=Q$6,'Fall Input'!C39&gt;Q$5), $O$5, IF('Fall Input'!C39&gt;Q$5, $O$5, IF(AND('Fall Input'!C39&lt;=Q$5, 'Fall Input'!C39&gt;Q$4), $O$4, IF('Fall Input'!C39&gt;Q$4, $O$4, IF(AND('Fall Input'!C39&lt;=Q$4, 'Fall Input'!C39&gt;Q$3), $O$3, IF('Fall Input'!C39&gt;Q$3, $O$3, IF('Fall Input'!C39&lt;=Q$3, $O$2, “WHO KNOWS”)))))))))</f>
        <v/>
      </c>
      <c r="R40" s="129" t="str">
        <f>IF(OR('Fall Input'!D39="", R$3=""), "", IF('Fall Input'!D39&gt;R$6, $O$6, IF(AND('Fall Input'!D39&lt;=R$6,'Fall Input'!D39&gt;R$5), $O$5, IF('Fall Input'!D39&gt;R$5, $O$5, IF(AND('Fall Input'!D39&lt;=R$5, 'Fall Input'!D39&gt;R$4), $O$4, IF('Fall Input'!D39&gt;R$4, $O$4, IF(AND('Fall Input'!D39&lt;=R$4, 'Fall Input'!D39&gt;R$3), $O$3, IF('Fall Input'!D39&gt;R$3, $O$3, IF('Fall Input'!D39&lt;=R$3, $O$2, “WHO KNOWS”)))))))))</f>
        <v/>
      </c>
      <c r="S40" s="129" t="str">
        <f>IF(OR('Fall Input'!E39="", S$3=""), "", IF('Fall Input'!E39&gt;S$6, $O$6, IF(AND('Fall Input'!E39&lt;=S$6,'Fall Input'!E39&gt;S$5), $O$5, IF('Fall Input'!E39&gt;S$5, $O$5, IF(AND('Fall Input'!E39&lt;=S$5, 'Fall Input'!E39&gt;S$4), $O$4, IF('Fall Input'!E39&gt;S$4, $O$4, IF(AND('Fall Input'!E39&lt;=S$4, 'Fall Input'!E39&gt;S$3), $O$3, IF('Fall Input'!E39&gt;S$3, $O$3, IF('Fall Input'!E39&lt;=S$3, $O$2, “WHO KNOWS”)))))))))</f>
        <v/>
      </c>
      <c r="T40" s="129" t="str">
        <f>IF(OR('Fall Input'!F39="", T$3=""), "", IF('Fall Input'!F39&gt;T$6, $O$6, IF(AND('Fall Input'!F39&lt;=T$6,'Fall Input'!F39&gt;T$5), $O$5, IF('Fall Input'!F39&gt;T$5, $O$5, IF(AND('Fall Input'!F39&lt;=T$5, 'Fall Input'!F39&gt;T$4), $O$4, IF('Fall Input'!F39&gt;T$4, $O$4, IF(AND('Fall Input'!F39&lt;=T$4, 'Fall Input'!F39&gt;T$3), $O$3, IF('Fall Input'!F39&gt;T$3, $O$3, IF('Fall Input'!F39&lt;=T$3, $O$2, “WHO KNOWS”)))))))))</f>
        <v/>
      </c>
      <c r="V40" s="125"/>
      <c r="W40" s="105"/>
      <c r="AC40" s="106"/>
    </row>
    <row r="41" spans="1:29" ht="18.75" x14ac:dyDescent="0.3">
      <c r="A41" s="48" t="str">
        <f>IF('Fall Input'!A41="", "", 'Fall Input'!A41)</f>
        <v/>
      </c>
      <c r="B41" s="49" t="str">
        <f t="shared" si="9"/>
        <v/>
      </c>
      <c r="C41" s="49" t="str">
        <f t="shared" si="10"/>
        <v/>
      </c>
      <c r="D41" s="49" t="str">
        <f t="shared" si="11"/>
        <v/>
      </c>
      <c r="E41" s="49" t="str">
        <f t="shared" si="12"/>
        <v/>
      </c>
      <c r="F41" s="49" t="str">
        <f t="shared" si="13"/>
        <v/>
      </c>
      <c r="G41" s="144" t="str">
        <f t="shared" si="14"/>
        <v/>
      </c>
      <c r="H41" s="145"/>
      <c r="I41" s="130"/>
      <c r="J41" s="130"/>
      <c r="K41" s="132"/>
      <c r="L41" s="125"/>
      <c r="M41" s="128"/>
      <c r="O41" s="106" t="str">
        <f t="shared" si="8"/>
        <v/>
      </c>
      <c r="P41" s="129" t="str">
        <f>IF(OR('Fall Input'!B40="", P$3=""), "", IF('Fall Input'!B40&gt;P$6, $O$6, IF(AND('Fall Input'!B40&lt;=P$6,'Fall Input'!B40&gt;P$5), $O$5, IF('Fall Input'!B40&gt;P$5, $O$5, IF(AND('Fall Input'!B40&lt;=P$5, 'Fall Input'!B40&gt;P$4), $O$4, IF('Fall Input'!B40&gt;P$4, $O$4, IF(AND('Fall Input'!B40&lt;=P$4, 'Fall Input'!B40&gt;P$3), $O$3, IF('Fall Input'!B40&gt;P$3, $O$3, IF('Fall Input'!B40&lt;=P$3, $O$2, “WHO KNOWS”)))))))))</f>
        <v/>
      </c>
      <c r="Q41" s="129" t="str">
        <f>IF(OR('Fall Input'!C40="", Q$3=""), "", IF('Fall Input'!C40&gt;Q$6, $O$6, IF(AND('Fall Input'!C40&lt;=Q$6,'Fall Input'!C40&gt;Q$5), $O$5, IF('Fall Input'!C40&gt;Q$5, $O$5, IF(AND('Fall Input'!C40&lt;=Q$5, 'Fall Input'!C40&gt;Q$4), $O$4, IF('Fall Input'!C40&gt;Q$4, $O$4, IF(AND('Fall Input'!C40&lt;=Q$4, 'Fall Input'!C40&gt;Q$3), $O$3, IF('Fall Input'!C40&gt;Q$3, $O$3, IF('Fall Input'!C40&lt;=Q$3, $O$2, “WHO KNOWS”)))))))))</f>
        <v/>
      </c>
      <c r="R41" s="129" t="str">
        <f>IF(OR('Fall Input'!D40="", R$3=""), "", IF('Fall Input'!D40&gt;R$6, $O$6, IF(AND('Fall Input'!D40&lt;=R$6,'Fall Input'!D40&gt;R$5), $O$5, IF('Fall Input'!D40&gt;R$5, $O$5, IF(AND('Fall Input'!D40&lt;=R$5, 'Fall Input'!D40&gt;R$4), $O$4, IF('Fall Input'!D40&gt;R$4, $O$4, IF(AND('Fall Input'!D40&lt;=R$4, 'Fall Input'!D40&gt;R$3), $O$3, IF('Fall Input'!D40&gt;R$3, $O$3, IF('Fall Input'!D40&lt;=R$3, $O$2, “WHO KNOWS”)))))))))</f>
        <v/>
      </c>
      <c r="S41" s="129" t="str">
        <f>IF(OR('Fall Input'!E40="", S$3=""), "", IF('Fall Input'!E40&gt;S$6, $O$6, IF(AND('Fall Input'!E40&lt;=S$6,'Fall Input'!E40&gt;S$5), $O$5, IF('Fall Input'!E40&gt;S$5, $O$5, IF(AND('Fall Input'!E40&lt;=S$5, 'Fall Input'!E40&gt;S$4), $O$4, IF('Fall Input'!E40&gt;S$4, $O$4, IF(AND('Fall Input'!E40&lt;=S$4, 'Fall Input'!E40&gt;S$3), $O$3, IF('Fall Input'!E40&gt;S$3, $O$3, IF('Fall Input'!E40&lt;=S$3, $O$2, “WHO KNOWS”)))))))))</f>
        <v/>
      </c>
      <c r="T41" s="129" t="str">
        <f>IF(OR('Fall Input'!F40="", T$3=""), "", IF('Fall Input'!F40&gt;T$6, $O$6, IF(AND('Fall Input'!F40&lt;=T$6,'Fall Input'!F40&gt;T$5), $O$5, IF('Fall Input'!F40&gt;T$5, $O$5, IF(AND('Fall Input'!F40&lt;=T$5, 'Fall Input'!F40&gt;T$4), $O$4, IF('Fall Input'!F40&gt;T$4, $O$4, IF(AND('Fall Input'!F40&lt;=T$4, 'Fall Input'!F40&gt;T$3), $O$3, IF('Fall Input'!F40&gt;T$3, $O$3, IF('Fall Input'!F40&lt;=T$3, $O$2, “WHO KNOWS”)))))))))</f>
        <v/>
      </c>
      <c r="V41" s="125"/>
      <c r="W41" s="105"/>
      <c r="AC41" s="106"/>
    </row>
    <row r="42" spans="1:29" ht="18.75" x14ac:dyDescent="0.3">
      <c r="A42" s="48" t="str">
        <f>IF('Fall Input'!A42="", "", 'Fall Input'!A42)</f>
        <v/>
      </c>
      <c r="B42" s="49" t="str">
        <f t="shared" si="9"/>
        <v/>
      </c>
      <c r="C42" s="49" t="str">
        <f t="shared" si="10"/>
        <v/>
      </c>
      <c r="D42" s="49" t="str">
        <f t="shared" si="11"/>
        <v/>
      </c>
      <c r="E42" s="49" t="str">
        <f t="shared" si="12"/>
        <v/>
      </c>
      <c r="F42" s="49" t="str">
        <f t="shared" si="13"/>
        <v/>
      </c>
      <c r="G42" s="144" t="str">
        <f t="shared" si="14"/>
        <v/>
      </c>
      <c r="H42" s="145"/>
      <c r="I42" s="130"/>
      <c r="J42" s="130"/>
      <c r="K42" s="132"/>
      <c r="L42" s="125"/>
      <c r="M42" s="128"/>
      <c r="O42" s="106" t="str">
        <f t="shared" si="8"/>
        <v/>
      </c>
      <c r="P42" s="129" t="str">
        <f>IF(OR('Fall Input'!B41="", P$3=""), "", IF('Fall Input'!B41&gt;P$6, $O$6, IF(AND('Fall Input'!B41&lt;=P$6,'Fall Input'!B41&gt;P$5), $O$5, IF('Fall Input'!B41&gt;P$5, $O$5, IF(AND('Fall Input'!B41&lt;=P$5, 'Fall Input'!B41&gt;P$4), $O$4, IF('Fall Input'!B41&gt;P$4, $O$4, IF(AND('Fall Input'!B41&lt;=P$4, 'Fall Input'!B41&gt;P$3), $O$3, IF('Fall Input'!B41&gt;P$3, $O$3, IF('Fall Input'!B41&lt;=P$3, $O$2, “WHO KNOWS”)))))))))</f>
        <v/>
      </c>
      <c r="Q42" s="129" t="str">
        <f>IF(OR('Fall Input'!C41="", Q$3=""), "", IF('Fall Input'!C41&gt;Q$6, $O$6, IF(AND('Fall Input'!C41&lt;=Q$6,'Fall Input'!C41&gt;Q$5), $O$5, IF('Fall Input'!C41&gt;Q$5, $O$5, IF(AND('Fall Input'!C41&lt;=Q$5, 'Fall Input'!C41&gt;Q$4), $O$4, IF('Fall Input'!C41&gt;Q$4, $O$4, IF(AND('Fall Input'!C41&lt;=Q$4, 'Fall Input'!C41&gt;Q$3), $O$3, IF('Fall Input'!C41&gt;Q$3, $O$3, IF('Fall Input'!C41&lt;=Q$3, $O$2, “WHO KNOWS”)))))))))</f>
        <v/>
      </c>
      <c r="R42" s="129" t="str">
        <f>IF(OR('Fall Input'!D41="", R$3=""), "", IF('Fall Input'!D41&gt;R$6, $O$6, IF(AND('Fall Input'!D41&lt;=R$6,'Fall Input'!D41&gt;R$5), $O$5, IF('Fall Input'!D41&gt;R$5, $O$5, IF(AND('Fall Input'!D41&lt;=R$5, 'Fall Input'!D41&gt;R$4), $O$4, IF('Fall Input'!D41&gt;R$4, $O$4, IF(AND('Fall Input'!D41&lt;=R$4, 'Fall Input'!D41&gt;R$3), $O$3, IF('Fall Input'!D41&gt;R$3, $O$3, IF('Fall Input'!D41&lt;=R$3, $O$2, “WHO KNOWS”)))))))))</f>
        <v/>
      </c>
      <c r="S42" s="129" t="str">
        <f>IF(OR('Fall Input'!E41="", S$3=""), "", IF('Fall Input'!E41&gt;S$6, $O$6, IF(AND('Fall Input'!E41&lt;=S$6,'Fall Input'!E41&gt;S$5), $O$5, IF('Fall Input'!E41&gt;S$5, $O$5, IF(AND('Fall Input'!E41&lt;=S$5, 'Fall Input'!E41&gt;S$4), $O$4, IF('Fall Input'!E41&gt;S$4, $O$4, IF(AND('Fall Input'!E41&lt;=S$4, 'Fall Input'!E41&gt;S$3), $O$3, IF('Fall Input'!E41&gt;S$3, $O$3, IF('Fall Input'!E41&lt;=S$3, $O$2, “WHO KNOWS”)))))))))</f>
        <v/>
      </c>
      <c r="T42" s="129" t="str">
        <f>IF(OR('Fall Input'!F41="", T$3=""), "", IF('Fall Input'!F41&gt;T$6, $O$6, IF(AND('Fall Input'!F41&lt;=T$6,'Fall Input'!F41&gt;T$5), $O$5, IF('Fall Input'!F41&gt;T$5, $O$5, IF(AND('Fall Input'!F41&lt;=T$5, 'Fall Input'!F41&gt;T$4), $O$4, IF('Fall Input'!F41&gt;T$4, $O$4, IF(AND('Fall Input'!F41&lt;=T$4, 'Fall Input'!F41&gt;T$3), $O$3, IF('Fall Input'!F41&gt;T$3, $O$3, IF('Fall Input'!F41&lt;=T$3, $O$2, “WHO KNOWS”)))))))))</f>
        <v/>
      </c>
      <c r="V42" s="125"/>
      <c r="W42" s="105"/>
      <c r="AC42" s="106"/>
    </row>
    <row r="43" spans="1:29" ht="18.75" x14ac:dyDescent="0.3">
      <c r="A43" s="48" t="str">
        <f>IF('Fall Input'!A43="", "", 'Fall Input'!A43)</f>
        <v/>
      </c>
      <c r="B43" s="49" t="str">
        <f t="shared" si="9"/>
        <v/>
      </c>
      <c r="C43" s="49" t="str">
        <f t="shared" si="10"/>
        <v/>
      </c>
      <c r="D43" s="49" t="str">
        <f t="shared" si="11"/>
        <v/>
      </c>
      <c r="E43" s="49" t="str">
        <f t="shared" si="12"/>
        <v/>
      </c>
      <c r="F43" s="49" t="str">
        <f t="shared" si="13"/>
        <v/>
      </c>
      <c r="G43" s="144" t="str">
        <f t="shared" si="14"/>
        <v/>
      </c>
      <c r="H43" s="145"/>
      <c r="I43" s="130"/>
      <c r="J43" s="130"/>
      <c r="K43" s="132"/>
      <c r="L43" s="125"/>
      <c r="M43" s="128"/>
      <c r="O43" s="106" t="str">
        <f t="shared" si="8"/>
        <v/>
      </c>
      <c r="P43" s="129" t="str">
        <f>IF(OR('Fall Input'!B42="", P$3=""), "", IF('Fall Input'!B42&gt;P$6, $O$6, IF(AND('Fall Input'!B42&lt;=P$6,'Fall Input'!B42&gt;P$5), $O$5, IF('Fall Input'!B42&gt;P$5, $O$5, IF(AND('Fall Input'!B42&lt;=P$5, 'Fall Input'!B42&gt;P$4), $O$4, IF('Fall Input'!B42&gt;P$4, $O$4, IF(AND('Fall Input'!B42&lt;=P$4, 'Fall Input'!B42&gt;P$3), $O$3, IF('Fall Input'!B42&gt;P$3, $O$3, IF('Fall Input'!B42&lt;=P$3, $O$2, “WHO KNOWS”)))))))))</f>
        <v/>
      </c>
      <c r="Q43" s="129" t="str">
        <f>IF(OR('Fall Input'!C42="", Q$3=""), "", IF('Fall Input'!C42&gt;Q$6, $O$6, IF(AND('Fall Input'!C42&lt;=Q$6,'Fall Input'!C42&gt;Q$5), $O$5, IF('Fall Input'!C42&gt;Q$5, $O$5, IF(AND('Fall Input'!C42&lt;=Q$5, 'Fall Input'!C42&gt;Q$4), $O$4, IF('Fall Input'!C42&gt;Q$4, $O$4, IF(AND('Fall Input'!C42&lt;=Q$4, 'Fall Input'!C42&gt;Q$3), $O$3, IF('Fall Input'!C42&gt;Q$3, $O$3, IF('Fall Input'!C42&lt;=Q$3, $O$2, “WHO KNOWS”)))))))))</f>
        <v/>
      </c>
      <c r="R43" s="129" t="str">
        <f>IF(OR('Fall Input'!D42="", R$3=""), "", IF('Fall Input'!D42&gt;R$6, $O$6, IF(AND('Fall Input'!D42&lt;=R$6,'Fall Input'!D42&gt;R$5), $O$5, IF('Fall Input'!D42&gt;R$5, $O$5, IF(AND('Fall Input'!D42&lt;=R$5, 'Fall Input'!D42&gt;R$4), $O$4, IF('Fall Input'!D42&gt;R$4, $O$4, IF(AND('Fall Input'!D42&lt;=R$4, 'Fall Input'!D42&gt;R$3), $O$3, IF('Fall Input'!D42&gt;R$3, $O$3, IF('Fall Input'!D42&lt;=R$3, $O$2, “WHO KNOWS”)))))))))</f>
        <v/>
      </c>
      <c r="S43" s="129" t="str">
        <f>IF(OR('Fall Input'!E42="", S$3=""), "", IF('Fall Input'!E42&gt;S$6, $O$6, IF(AND('Fall Input'!E42&lt;=S$6,'Fall Input'!E42&gt;S$5), $O$5, IF('Fall Input'!E42&gt;S$5, $O$5, IF(AND('Fall Input'!E42&lt;=S$5, 'Fall Input'!E42&gt;S$4), $O$4, IF('Fall Input'!E42&gt;S$4, $O$4, IF(AND('Fall Input'!E42&lt;=S$4, 'Fall Input'!E42&gt;S$3), $O$3, IF('Fall Input'!E42&gt;S$3, $O$3, IF('Fall Input'!E42&lt;=S$3, $O$2, “WHO KNOWS”)))))))))</f>
        <v/>
      </c>
      <c r="T43" s="129" t="str">
        <f>IF(OR('Fall Input'!F42="", T$3=""), "", IF('Fall Input'!F42&gt;T$6, $O$6, IF(AND('Fall Input'!F42&lt;=T$6,'Fall Input'!F42&gt;T$5), $O$5, IF('Fall Input'!F42&gt;T$5, $O$5, IF(AND('Fall Input'!F42&lt;=T$5, 'Fall Input'!F42&gt;T$4), $O$4, IF('Fall Input'!F42&gt;T$4, $O$4, IF(AND('Fall Input'!F42&lt;=T$4, 'Fall Input'!F42&gt;T$3), $O$3, IF('Fall Input'!F42&gt;T$3, $O$3, IF('Fall Input'!F42&lt;=T$3, $O$2, “WHO KNOWS”)))))))))</f>
        <v/>
      </c>
      <c r="V43" s="125"/>
      <c r="W43" s="105"/>
      <c r="AC43" s="106"/>
    </row>
    <row r="44" spans="1:29" ht="18.75" x14ac:dyDescent="0.3">
      <c r="A44" s="48" t="str">
        <f>IF('Fall Input'!A44="", "", 'Fall Input'!A44)</f>
        <v/>
      </c>
      <c r="B44" s="49" t="str">
        <f t="shared" si="9"/>
        <v/>
      </c>
      <c r="C44" s="49" t="str">
        <f t="shared" si="10"/>
        <v/>
      </c>
      <c r="D44" s="49" t="str">
        <f t="shared" si="11"/>
        <v/>
      </c>
      <c r="E44" s="49" t="str">
        <f t="shared" si="12"/>
        <v/>
      </c>
      <c r="F44" s="49" t="str">
        <f t="shared" si="13"/>
        <v/>
      </c>
      <c r="G44" s="144" t="str">
        <f t="shared" si="14"/>
        <v/>
      </c>
      <c r="H44" s="145"/>
      <c r="I44" s="130"/>
      <c r="J44" s="130"/>
      <c r="K44" s="132"/>
      <c r="L44" s="125"/>
      <c r="M44" s="128"/>
      <c r="O44" s="106" t="str">
        <f t="shared" si="8"/>
        <v/>
      </c>
      <c r="P44" s="129" t="str">
        <f>IF(OR('Fall Input'!B43="", P$3=""), "", IF('Fall Input'!B43&gt;P$6, $O$6, IF(AND('Fall Input'!B43&lt;=P$6,'Fall Input'!B43&gt;P$5), $O$5, IF('Fall Input'!B43&gt;P$5, $O$5, IF(AND('Fall Input'!B43&lt;=P$5, 'Fall Input'!B43&gt;P$4), $O$4, IF('Fall Input'!B43&gt;P$4, $O$4, IF(AND('Fall Input'!B43&lt;=P$4, 'Fall Input'!B43&gt;P$3), $O$3, IF('Fall Input'!B43&gt;P$3, $O$3, IF('Fall Input'!B43&lt;=P$3, $O$2, “WHO KNOWS”)))))))))</f>
        <v/>
      </c>
      <c r="Q44" s="129" t="str">
        <f>IF(OR('Fall Input'!C43="", Q$3=""), "", IF('Fall Input'!C43&gt;Q$6, $O$6, IF(AND('Fall Input'!C43&lt;=Q$6,'Fall Input'!C43&gt;Q$5), $O$5, IF('Fall Input'!C43&gt;Q$5, $O$5, IF(AND('Fall Input'!C43&lt;=Q$5, 'Fall Input'!C43&gt;Q$4), $O$4, IF('Fall Input'!C43&gt;Q$4, $O$4, IF(AND('Fall Input'!C43&lt;=Q$4, 'Fall Input'!C43&gt;Q$3), $O$3, IF('Fall Input'!C43&gt;Q$3, $O$3, IF('Fall Input'!C43&lt;=Q$3, $O$2, “WHO KNOWS”)))))))))</f>
        <v/>
      </c>
      <c r="R44" s="129" t="str">
        <f>IF(OR('Fall Input'!D43="", R$3=""), "", IF('Fall Input'!D43&gt;R$6, $O$6, IF(AND('Fall Input'!D43&lt;=R$6,'Fall Input'!D43&gt;R$5), $O$5, IF('Fall Input'!D43&gt;R$5, $O$5, IF(AND('Fall Input'!D43&lt;=R$5, 'Fall Input'!D43&gt;R$4), $O$4, IF('Fall Input'!D43&gt;R$4, $O$4, IF(AND('Fall Input'!D43&lt;=R$4, 'Fall Input'!D43&gt;R$3), $O$3, IF('Fall Input'!D43&gt;R$3, $O$3, IF('Fall Input'!D43&lt;=R$3, $O$2, “WHO KNOWS”)))))))))</f>
        <v/>
      </c>
      <c r="S44" s="129" t="str">
        <f>IF(OR('Fall Input'!E43="", S$3=""), "", IF('Fall Input'!E43&gt;S$6, $O$6, IF(AND('Fall Input'!E43&lt;=S$6,'Fall Input'!E43&gt;S$5), $O$5, IF('Fall Input'!E43&gt;S$5, $O$5, IF(AND('Fall Input'!E43&lt;=S$5, 'Fall Input'!E43&gt;S$4), $O$4, IF('Fall Input'!E43&gt;S$4, $O$4, IF(AND('Fall Input'!E43&lt;=S$4, 'Fall Input'!E43&gt;S$3), $O$3, IF('Fall Input'!E43&gt;S$3, $O$3, IF('Fall Input'!E43&lt;=S$3, $O$2, “WHO KNOWS”)))))))))</f>
        <v/>
      </c>
      <c r="T44" s="129" t="str">
        <f>IF(OR('Fall Input'!F43="", T$3=""), "", IF('Fall Input'!F43&gt;T$6, $O$6, IF(AND('Fall Input'!F43&lt;=T$6,'Fall Input'!F43&gt;T$5), $O$5, IF('Fall Input'!F43&gt;T$5, $O$5, IF(AND('Fall Input'!F43&lt;=T$5, 'Fall Input'!F43&gt;T$4), $O$4, IF('Fall Input'!F43&gt;T$4, $O$4, IF(AND('Fall Input'!F43&lt;=T$4, 'Fall Input'!F43&gt;T$3), $O$3, IF('Fall Input'!F43&gt;T$3, $O$3, IF('Fall Input'!F43&lt;=T$3, $O$2, “WHO KNOWS”)))))))))</f>
        <v/>
      </c>
      <c r="V44" s="125"/>
      <c r="W44" s="105"/>
      <c r="AC44" s="106"/>
    </row>
    <row r="45" spans="1:29" ht="18.75" x14ac:dyDescent="0.3">
      <c r="A45" s="48" t="str">
        <f>IF('Fall Input'!A45="", "", 'Fall Input'!A45)</f>
        <v/>
      </c>
      <c r="B45" s="49" t="str">
        <f t="shared" si="9"/>
        <v/>
      </c>
      <c r="C45" s="49" t="str">
        <f t="shared" si="10"/>
        <v/>
      </c>
      <c r="D45" s="49" t="str">
        <f t="shared" si="11"/>
        <v/>
      </c>
      <c r="E45" s="49" t="str">
        <f t="shared" si="12"/>
        <v/>
      </c>
      <c r="F45" s="49" t="str">
        <f t="shared" si="13"/>
        <v/>
      </c>
      <c r="G45" s="144" t="str">
        <f t="shared" si="14"/>
        <v/>
      </c>
      <c r="H45" s="145"/>
      <c r="I45" s="130"/>
      <c r="J45" s="130"/>
      <c r="K45" s="132"/>
      <c r="L45" s="125"/>
      <c r="M45" s="128"/>
      <c r="O45" s="106" t="str">
        <f t="shared" si="8"/>
        <v/>
      </c>
      <c r="P45" s="129" t="str">
        <f>IF(OR('Fall Input'!B44="", P$3=""), "", IF('Fall Input'!B44&gt;P$6, $O$6, IF(AND('Fall Input'!B44&lt;=P$6,'Fall Input'!B44&gt;P$5), $O$5, IF('Fall Input'!B44&gt;P$5, $O$5, IF(AND('Fall Input'!B44&lt;=P$5, 'Fall Input'!B44&gt;P$4), $O$4, IF('Fall Input'!B44&gt;P$4, $O$4, IF(AND('Fall Input'!B44&lt;=P$4, 'Fall Input'!B44&gt;P$3), $O$3, IF('Fall Input'!B44&gt;P$3, $O$3, IF('Fall Input'!B44&lt;=P$3, $O$2, “WHO KNOWS”)))))))))</f>
        <v/>
      </c>
      <c r="Q45" s="129" t="str">
        <f>IF(OR('Fall Input'!C44="", Q$3=""), "", IF('Fall Input'!C44&gt;Q$6, $O$6, IF(AND('Fall Input'!C44&lt;=Q$6,'Fall Input'!C44&gt;Q$5), $O$5, IF('Fall Input'!C44&gt;Q$5, $O$5, IF(AND('Fall Input'!C44&lt;=Q$5, 'Fall Input'!C44&gt;Q$4), $O$4, IF('Fall Input'!C44&gt;Q$4, $O$4, IF(AND('Fall Input'!C44&lt;=Q$4, 'Fall Input'!C44&gt;Q$3), $O$3, IF('Fall Input'!C44&gt;Q$3, $O$3, IF('Fall Input'!C44&lt;=Q$3, $O$2, “WHO KNOWS”)))))))))</f>
        <v/>
      </c>
      <c r="R45" s="129" t="str">
        <f>IF(OR('Fall Input'!D44="", R$3=""), "", IF('Fall Input'!D44&gt;R$6, $O$6, IF(AND('Fall Input'!D44&lt;=R$6,'Fall Input'!D44&gt;R$5), $O$5, IF('Fall Input'!D44&gt;R$5, $O$5, IF(AND('Fall Input'!D44&lt;=R$5, 'Fall Input'!D44&gt;R$4), $O$4, IF('Fall Input'!D44&gt;R$4, $O$4, IF(AND('Fall Input'!D44&lt;=R$4, 'Fall Input'!D44&gt;R$3), $O$3, IF('Fall Input'!D44&gt;R$3, $O$3, IF('Fall Input'!D44&lt;=R$3, $O$2, “WHO KNOWS”)))))))))</f>
        <v/>
      </c>
      <c r="S45" s="129" t="str">
        <f>IF(OR('Fall Input'!E44="", S$3=""), "", IF('Fall Input'!E44&gt;S$6, $O$6, IF(AND('Fall Input'!E44&lt;=S$6,'Fall Input'!E44&gt;S$5), $O$5, IF('Fall Input'!E44&gt;S$5, $O$5, IF(AND('Fall Input'!E44&lt;=S$5, 'Fall Input'!E44&gt;S$4), $O$4, IF('Fall Input'!E44&gt;S$4, $O$4, IF(AND('Fall Input'!E44&lt;=S$4, 'Fall Input'!E44&gt;S$3), $O$3, IF('Fall Input'!E44&gt;S$3, $O$3, IF('Fall Input'!E44&lt;=S$3, $O$2, “WHO KNOWS”)))))))))</f>
        <v/>
      </c>
      <c r="T45" s="129" t="str">
        <f>IF(OR('Fall Input'!F44="", T$3=""), "", IF('Fall Input'!F44&gt;T$6, $O$6, IF(AND('Fall Input'!F44&lt;=T$6,'Fall Input'!F44&gt;T$5), $O$5, IF('Fall Input'!F44&gt;T$5, $O$5, IF(AND('Fall Input'!F44&lt;=T$5, 'Fall Input'!F44&gt;T$4), $O$4, IF('Fall Input'!F44&gt;T$4, $O$4, IF(AND('Fall Input'!F44&lt;=T$4, 'Fall Input'!F44&gt;T$3), $O$3, IF('Fall Input'!F44&gt;T$3, $O$3, IF('Fall Input'!F44&lt;=T$3, $O$2, “WHO KNOWS”)))))))))</f>
        <v/>
      </c>
      <c r="V45" s="125"/>
      <c r="W45" s="105"/>
      <c r="AC45" s="106"/>
    </row>
    <row r="46" spans="1:29" ht="18.75" x14ac:dyDescent="0.3">
      <c r="A46" s="48" t="str">
        <f>IF('Fall Input'!A46="", "", 'Fall Input'!A46)</f>
        <v/>
      </c>
      <c r="B46" s="49" t="str">
        <f t="shared" si="9"/>
        <v/>
      </c>
      <c r="C46" s="49" t="str">
        <f t="shared" si="10"/>
        <v/>
      </c>
      <c r="D46" s="49" t="str">
        <f t="shared" si="11"/>
        <v/>
      </c>
      <c r="E46" s="49" t="str">
        <f t="shared" si="12"/>
        <v/>
      </c>
      <c r="F46" s="49" t="str">
        <f t="shared" si="13"/>
        <v/>
      </c>
      <c r="G46" s="144" t="str">
        <f t="shared" si="14"/>
        <v/>
      </c>
      <c r="H46" s="145"/>
      <c r="I46" s="130"/>
      <c r="J46" s="130"/>
      <c r="K46" s="132"/>
      <c r="L46" s="125"/>
      <c r="M46" s="128"/>
      <c r="O46" s="106" t="str">
        <f t="shared" si="8"/>
        <v/>
      </c>
      <c r="P46" s="129" t="str">
        <f>IF(OR('Fall Input'!B45="", P$3=""), "", IF('Fall Input'!B45&gt;P$6, $O$6, IF(AND('Fall Input'!B45&lt;=P$6,'Fall Input'!B45&gt;P$5), $O$5, IF('Fall Input'!B45&gt;P$5, $O$5, IF(AND('Fall Input'!B45&lt;=P$5, 'Fall Input'!B45&gt;P$4), $O$4, IF('Fall Input'!B45&gt;P$4, $O$4, IF(AND('Fall Input'!B45&lt;=P$4, 'Fall Input'!B45&gt;P$3), $O$3, IF('Fall Input'!B45&gt;P$3, $O$3, IF('Fall Input'!B45&lt;=P$3, $O$2, “WHO KNOWS”)))))))))</f>
        <v/>
      </c>
      <c r="Q46" s="129" t="str">
        <f>IF(OR('Fall Input'!C45="", Q$3=""), "", IF('Fall Input'!C45&gt;Q$6, $O$6, IF(AND('Fall Input'!C45&lt;=Q$6,'Fall Input'!C45&gt;Q$5), $O$5, IF('Fall Input'!C45&gt;Q$5, $O$5, IF(AND('Fall Input'!C45&lt;=Q$5, 'Fall Input'!C45&gt;Q$4), $O$4, IF('Fall Input'!C45&gt;Q$4, $O$4, IF(AND('Fall Input'!C45&lt;=Q$4, 'Fall Input'!C45&gt;Q$3), $O$3, IF('Fall Input'!C45&gt;Q$3, $O$3, IF('Fall Input'!C45&lt;=Q$3, $O$2, “WHO KNOWS”)))))))))</f>
        <v/>
      </c>
      <c r="R46" s="129" t="str">
        <f>IF(OR('Fall Input'!D45="", R$3=""), "", IF('Fall Input'!D45&gt;R$6, $O$6, IF(AND('Fall Input'!D45&lt;=R$6,'Fall Input'!D45&gt;R$5), $O$5, IF('Fall Input'!D45&gt;R$5, $O$5, IF(AND('Fall Input'!D45&lt;=R$5, 'Fall Input'!D45&gt;R$4), $O$4, IF('Fall Input'!D45&gt;R$4, $O$4, IF(AND('Fall Input'!D45&lt;=R$4, 'Fall Input'!D45&gt;R$3), $O$3, IF('Fall Input'!D45&gt;R$3, $O$3, IF('Fall Input'!D45&lt;=R$3, $O$2, “WHO KNOWS”)))))))))</f>
        <v/>
      </c>
      <c r="S46" s="129" t="str">
        <f>IF(OR('Fall Input'!E45="", S$3=""), "", IF('Fall Input'!E45&gt;S$6, $O$6, IF(AND('Fall Input'!E45&lt;=S$6,'Fall Input'!E45&gt;S$5), $O$5, IF('Fall Input'!E45&gt;S$5, $O$5, IF(AND('Fall Input'!E45&lt;=S$5, 'Fall Input'!E45&gt;S$4), $O$4, IF('Fall Input'!E45&gt;S$4, $O$4, IF(AND('Fall Input'!E45&lt;=S$4, 'Fall Input'!E45&gt;S$3), $O$3, IF('Fall Input'!E45&gt;S$3, $O$3, IF('Fall Input'!E45&lt;=S$3, $O$2, “WHO KNOWS”)))))))))</f>
        <v/>
      </c>
      <c r="T46" s="129" t="str">
        <f>IF(OR('Fall Input'!F45="", T$3=""), "", IF('Fall Input'!F45&gt;T$6, $O$6, IF(AND('Fall Input'!F45&lt;=T$6,'Fall Input'!F45&gt;T$5), $O$5, IF('Fall Input'!F45&gt;T$5, $O$5, IF(AND('Fall Input'!F45&lt;=T$5, 'Fall Input'!F45&gt;T$4), $O$4, IF('Fall Input'!F45&gt;T$4, $O$4, IF(AND('Fall Input'!F45&lt;=T$4, 'Fall Input'!F45&gt;T$3), $O$3, IF('Fall Input'!F45&gt;T$3, $O$3, IF('Fall Input'!F45&lt;=T$3, $O$2, “WHO KNOWS”)))))))))</f>
        <v/>
      </c>
      <c r="V46" s="125"/>
      <c r="W46" s="105"/>
      <c r="AC46" s="106"/>
    </row>
    <row r="47" spans="1:29" ht="18.75" x14ac:dyDescent="0.3">
      <c r="A47" s="48" t="str">
        <f>IF('Fall Input'!A47="", "", 'Fall Input'!A47)</f>
        <v/>
      </c>
      <c r="B47" s="49" t="str">
        <f t="shared" si="9"/>
        <v/>
      </c>
      <c r="C47" s="49" t="str">
        <f t="shared" si="10"/>
        <v/>
      </c>
      <c r="D47" s="49" t="str">
        <f t="shared" si="11"/>
        <v/>
      </c>
      <c r="E47" s="49" t="str">
        <f t="shared" si="12"/>
        <v/>
      </c>
      <c r="F47" s="49" t="str">
        <f t="shared" si="13"/>
        <v/>
      </c>
      <c r="G47" s="144" t="str">
        <f t="shared" si="14"/>
        <v/>
      </c>
      <c r="H47" s="145"/>
      <c r="I47" s="130"/>
      <c r="J47" s="130"/>
      <c r="K47" s="132"/>
      <c r="L47" s="125"/>
      <c r="M47" s="128"/>
      <c r="O47" s="106" t="str">
        <f t="shared" si="8"/>
        <v/>
      </c>
      <c r="P47" s="129" t="str">
        <f>IF(OR('Fall Input'!B46="", P$3=""), "", IF('Fall Input'!B46&gt;P$6, $O$6, IF(AND('Fall Input'!B46&lt;=P$6,'Fall Input'!B46&gt;P$5), $O$5, IF('Fall Input'!B46&gt;P$5, $O$5, IF(AND('Fall Input'!B46&lt;=P$5, 'Fall Input'!B46&gt;P$4), $O$4, IF('Fall Input'!B46&gt;P$4, $O$4, IF(AND('Fall Input'!B46&lt;=P$4, 'Fall Input'!B46&gt;P$3), $O$3, IF('Fall Input'!B46&gt;P$3, $O$3, IF('Fall Input'!B46&lt;=P$3, $O$2, “WHO KNOWS”)))))))))</f>
        <v/>
      </c>
      <c r="Q47" s="129" t="str">
        <f>IF(OR('Fall Input'!C46="", Q$3=""), "", IF('Fall Input'!C46&gt;Q$6, $O$6, IF(AND('Fall Input'!C46&lt;=Q$6,'Fall Input'!C46&gt;Q$5), $O$5, IF('Fall Input'!C46&gt;Q$5, $O$5, IF(AND('Fall Input'!C46&lt;=Q$5, 'Fall Input'!C46&gt;Q$4), $O$4, IF('Fall Input'!C46&gt;Q$4, $O$4, IF(AND('Fall Input'!C46&lt;=Q$4, 'Fall Input'!C46&gt;Q$3), $O$3, IF('Fall Input'!C46&gt;Q$3, $O$3, IF('Fall Input'!C46&lt;=Q$3, $O$2, “WHO KNOWS”)))))))))</f>
        <v/>
      </c>
      <c r="R47" s="129" t="str">
        <f>IF(OR('Fall Input'!D46="", R$3=""), "", IF('Fall Input'!D46&gt;R$6, $O$6, IF(AND('Fall Input'!D46&lt;=R$6,'Fall Input'!D46&gt;R$5), $O$5, IF('Fall Input'!D46&gt;R$5, $O$5, IF(AND('Fall Input'!D46&lt;=R$5, 'Fall Input'!D46&gt;R$4), $O$4, IF('Fall Input'!D46&gt;R$4, $O$4, IF(AND('Fall Input'!D46&lt;=R$4, 'Fall Input'!D46&gt;R$3), $O$3, IF('Fall Input'!D46&gt;R$3, $O$3, IF('Fall Input'!D46&lt;=R$3, $O$2, “WHO KNOWS”)))))))))</f>
        <v/>
      </c>
      <c r="S47" s="129" t="str">
        <f>IF(OR('Fall Input'!E46="", S$3=""), "", IF('Fall Input'!E46&gt;S$6, $O$6, IF(AND('Fall Input'!E46&lt;=S$6,'Fall Input'!E46&gt;S$5), $O$5, IF('Fall Input'!E46&gt;S$5, $O$5, IF(AND('Fall Input'!E46&lt;=S$5, 'Fall Input'!E46&gt;S$4), $O$4, IF('Fall Input'!E46&gt;S$4, $O$4, IF(AND('Fall Input'!E46&lt;=S$4, 'Fall Input'!E46&gt;S$3), $O$3, IF('Fall Input'!E46&gt;S$3, $O$3, IF('Fall Input'!E46&lt;=S$3, $O$2, “WHO KNOWS”)))))))))</f>
        <v/>
      </c>
      <c r="T47" s="129" t="str">
        <f>IF(OR('Fall Input'!F46="", T$3=""), "", IF('Fall Input'!F46&gt;T$6, $O$6, IF(AND('Fall Input'!F46&lt;=T$6,'Fall Input'!F46&gt;T$5), $O$5, IF('Fall Input'!F46&gt;T$5, $O$5, IF(AND('Fall Input'!F46&lt;=T$5, 'Fall Input'!F46&gt;T$4), $O$4, IF('Fall Input'!F46&gt;T$4, $O$4, IF(AND('Fall Input'!F46&lt;=T$4, 'Fall Input'!F46&gt;T$3), $O$3, IF('Fall Input'!F46&gt;T$3, $O$3, IF('Fall Input'!F46&lt;=T$3, $O$2, “WHO KNOWS”)))))))))</f>
        <v/>
      </c>
      <c r="V47" s="125"/>
      <c r="W47" s="105"/>
      <c r="AC47" s="106"/>
    </row>
    <row r="48" spans="1:29" ht="18.75" x14ac:dyDescent="0.3">
      <c r="A48" s="48" t="str">
        <f>IF('Fall Input'!A48="", "", 'Fall Input'!A48)</f>
        <v/>
      </c>
      <c r="B48" s="49" t="str">
        <f t="shared" si="9"/>
        <v/>
      </c>
      <c r="C48" s="49" t="str">
        <f t="shared" si="10"/>
        <v/>
      </c>
      <c r="D48" s="49" t="str">
        <f t="shared" si="11"/>
        <v/>
      </c>
      <c r="E48" s="49" t="str">
        <f t="shared" si="12"/>
        <v/>
      </c>
      <c r="F48" s="49" t="str">
        <f t="shared" si="13"/>
        <v/>
      </c>
      <c r="G48" s="144" t="str">
        <f t="shared" si="14"/>
        <v/>
      </c>
      <c r="H48" s="145"/>
      <c r="I48" s="130"/>
      <c r="J48" s="130"/>
      <c r="K48" s="132"/>
      <c r="L48" s="125"/>
      <c r="M48" s="128"/>
      <c r="O48" s="106" t="str">
        <f t="shared" si="8"/>
        <v/>
      </c>
      <c r="P48" s="129" t="str">
        <f>IF(OR('Fall Input'!B47="", P$3=""), "", IF('Fall Input'!B47&gt;P$6, $O$6, IF(AND('Fall Input'!B47&lt;=P$6,'Fall Input'!B47&gt;P$5), $O$5, IF('Fall Input'!B47&gt;P$5, $O$5, IF(AND('Fall Input'!B47&lt;=P$5, 'Fall Input'!B47&gt;P$4), $O$4, IF('Fall Input'!B47&gt;P$4, $O$4, IF(AND('Fall Input'!B47&lt;=P$4, 'Fall Input'!B47&gt;P$3), $O$3, IF('Fall Input'!B47&gt;P$3, $O$3, IF('Fall Input'!B47&lt;=P$3, $O$2, “WHO KNOWS”)))))))))</f>
        <v/>
      </c>
      <c r="Q48" s="129" t="str">
        <f>IF(OR('Fall Input'!C47="", Q$3=""), "", IF('Fall Input'!C47&gt;Q$6, $O$6, IF(AND('Fall Input'!C47&lt;=Q$6,'Fall Input'!C47&gt;Q$5), $O$5, IF('Fall Input'!C47&gt;Q$5, $O$5, IF(AND('Fall Input'!C47&lt;=Q$5, 'Fall Input'!C47&gt;Q$4), $O$4, IF('Fall Input'!C47&gt;Q$4, $O$4, IF(AND('Fall Input'!C47&lt;=Q$4, 'Fall Input'!C47&gt;Q$3), $O$3, IF('Fall Input'!C47&gt;Q$3, $O$3, IF('Fall Input'!C47&lt;=Q$3, $O$2, “WHO KNOWS”)))))))))</f>
        <v/>
      </c>
      <c r="R48" s="129" t="str">
        <f>IF(OR('Fall Input'!D47="", R$3=""), "", IF('Fall Input'!D47&gt;R$6, $O$6, IF(AND('Fall Input'!D47&lt;=R$6,'Fall Input'!D47&gt;R$5), $O$5, IF('Fall Input'!D47&gt;R$5, $O$5, IF(AND('Fall Input'!D47&lt;=R$5, 'Fall Input'!D47&gt;R$4), $O$4, IF('Fall Input'!D47&gt;R$4, $O$4, IF(AND('Fall Input'!D47&lt;=R$4, 'Fall Input'!D47&gt;R$3), $O$3, IF('Fall Input'!D47&gt;R$3, $O$3, IF('Fall Input'!D47&lt;=R$3, $O$2, “WHO KNOWS”)))))))))</f>
        <v/>
      </c>
      <c r="S48" s="129" t="str">
        <f>IF(OR('Fall Input'!E47="", S$3=""), "", IF('Fall Input'!E47&gt;S$6, $O$6, IF(AND('Fall Input'!E47&lt;=S$6,'Fall Input'!E47&gt;S$5), $O$5, IF('Fall Input'!E47&gt;S$5, $O$5, IF(AND('Fall Input'!E47&lt;=S$5, 'Fall Input'!E47&gt;S$4), $O$4, IF('Fall Input'!E47&gt;S$4, $O$4, IF(AND('Fall Input'!E47&lt;=S$4, 'Fall Input'!E47&gt;S$3), $O$3, IF('Fall Input'!E47&gt;S$3, $O$3, IF('Fall Input'!E47&lt;=S$3, $O$2, “WHO KNOWS”)))))))))</f>
        <v/>
      </c>
      <c r="T48" s="129" t="str">
        <f>IF(OR('Fall Input'!F47="", T$3=""), "", IF('Fall Input'!F47&gt;T$6, $O$6, IF(AND('Fall Input'!F47&lt;=T$6,'Fall Input'!F47&gt;T$5), $O$5, IF('Fall Input'!F47&gt;T$5, $O$5, IF(AND('Fall Input'!F47&lt;=T$5, 'Fall Input'!F47&gt;T$4), $O$4, IF('Fall Input'!F47&gt;T$4, $O$4, IF(AND('Fall Input'!F47&lt;=T$4, 'Fall Input'!F47&gt;T$3), $O$3, IF('Fall Input'!F47&gt;T$3, $O$3, IF('Fall Input'!F47&lt;=T$3, $O$2, “WHO KNOWS”)))))))))</f>
        <v/>
      </c>
      <c r="V48" s="125"/>
      <c r="W48" s="105"/>
      <c r="AC48" s="106"/>
    </row>
    <row r="49" spans="1:29" ht="18.75" x14ac:dyDescent="0.3">
      <c r="A49" s="48" t="str">
        <f>IF('Fall Input'!A49="", "", 'Fall Input'!A49)</f>
        <v/>
      </c>
      <c r="B49" s="49" t="str">
        <f t="shared" si="9"/>
        <v/>
      </c>
      <c r="C49" s="49" t="str">
        <f t="shared" si="10"/>
        <v/>
      </c>
      <c r="D49" s="49" t="str">
        <f t="shared" si="11"/>
        <v/>
      </c>
      <c r="E49" s="49" t="str">
        <f t="shared" si="12"/>
        <v/>
      </c>
      <c r="F49" s="49" t="str">
        <f t="shared" si="13"/>
        <v/>
      </c>
      <c r="G49" s="144" t="str">
        <f t="shared" si="14"/>
        <v/>
      </c>
      <c r="H49" s="145"/>
      <c r="I49" s="130"/>
      <c r="J49" s="130"/>
      <c r="K49" s="132"/>
      <c r="L49" s="125"/>
      <c r="M49" s="128"/>
      <c r="O49" s="106" t="str">
        <f t="shared" si="8"/>
        <v/>
      </c>
      <c r="P49" s="129" t="str">
        <f>IF(OR('Fall Input'!B48="", P$3=""), "", IF('Fall Input'!B48&gt;P$6, $O$6, IF(AND('Fall Input'!B48&lt;=P$6,'Fall Input'!B48&gt;P$5), $O$5, IF('Fall Input'!B48&gt;P$5, $O$5, IF(AND('Fall Input'!B48&lt;=P$5, 'Fall Input'!B48&gt;P$4), $O$4, IF('Fall Input'!B48&gt;P$4, $O$4, IF(AND('Fall Input'!B48&lt;=P$4, 'Fall Input'!B48&gt;P$3), $O$3, IF('Fall Input'!B48&gt;P$3, $O$3, IF('Fall Input'!B48&lt;=P$3, $O$2, “WHO KNOWS”)))))))))</f>
        <v/>
      </c>
      <c r="Q49" s="129" t="str">
        <f>IF(OR('Fall Input'!C48="", Q$3=""), "", IF('Fall Input'!C48&gt;Q$6, $O$6, IF(AND('Fall Input'!C48&lt;=Q$6,'Fall Input'!C48&gt;Q$5), $O$5, IF('Fall Input'!C48&gt;Q$5, $O$5, IF(AND('Fall Input'!C48&lt;=Q$5, 'Fall Input'!C48&gt;Q$4), $O$4, IF('Fall Input'!C48&gt;Q$4, $O$4, IF(AND('Fall Input'!C48&lt;=Q$4, 'Fall Input'!C48&gt;Q$3), $O$3, IF('Fall Input'!C48&gt;Q$3, $O$3, IF('Fall Input'!C48&lt;=Q$3, $O$2, “WHO KNOWS”)))))))))</f>
        <v/>
      </c>
      <c r="R49" s="129" t="str">
        <f>IF(OR('Fall Input'!D48="", R$3=""), "", IF('Fall Input'!D48&gt;R$6, $O$6, IF(AND('Fall Input'!D48&lt;=R$6,'Fall Input'!D48&gt;R$5), $O$5, IF('Fall Input'!D48&gt;R$5, $O$5, IF(AND('Fall Input'!D48&lt;=R$5, 'Fall Input'!D48&gt;R$4), $O$4, IF('Fall Input'!D48&gt;R$4, $O$4, IF(AND('Fall Input'!D48&lt;=R$4, 'Fall Input'!D48&gt;R$3), $O$3, IF('Fall Input'!D48&gt;R$3, $O$3, IF('Fall Input'!D48&lt;=R$3, $O$2, “WHO KNOWS”)))))))))</f>
        <v/>
      </c>
      <c r="S49" s="129" t="str">
        <f>IF(OR('Fall Input'!E48="", S$3=""), "", IF('Fall Input'!E48&gt;S$6, $O$6, IF(AND('Fall Input'!E48&lt;=S$6,'Fall Input'!E48&gt;S$5), $O$5, IF('Fall Input'!E48&gt;S$5, $O$5, IF(AND('Fall Input'!E48&lt;=S$5, 'Fall Input'!E48&gt;S$4), $O$4, IF('Fall Input'!E48&gt;S$4, $O$4, IF(AND('Fall Input'!E48&lt;=S$4, 'Fall Input'!E48&gt;S$3), $O$3, IF('Fall Input'!E48&gt;S$3, $O$3, IF('Fall Input'!E48&lt;=S$3, $O$2, “WHO KNOWS”)))))))))</f>
        <v/>
      </c>
      <c r="T49" s="129" t="str">
        <f>IF(OR('Fall Input'!F48="", T$3=""), "", IF('Fall Input'!F48&gt;T$6, $O$6, IF(AND('Fall Input'!F48&lt;=T$6,'Fall Input'!F48&gt;T$5), $O$5, IF('Fall Input'!F48&gt;T$5, $O$5, IF(AND('Fall Input'!F48&lt;=T$5, 'Fall Input'!F48&gt;T$4), $O$4, IF('Fall Input'!F48&gt;T$4, $O$4, IF(AND('Fall Input'!F48&lt;=T$4, 'Fall Input'!F48&gt;T$3), $O$3, IF('Fall Input'!F48&gt;T$3, $O$3, IF('Fall Input'!F48&lt;=T$3, $O$2, “WHO KNOWS”)))))))))</f>
        <v/>
      </c>
      <c r="V49" s="125"/>
      <c r="W49" s="105"/>
      <c r="AC49" s="106"/>
    </row>
    <row r="50" spans="1:29" ht="18.75" x14ac:dyDescent="0.3">
      <c r="A50" s="48" t="str">
        <f>IF('Fall Input'!A50="", "", 'Fall Input'!A50)</f>
        <v/>
      </c>
      <c r="B50" s="49" t="str">
        <f t="shared" si="9"/>
        <v/>
      </c>
      <c r="C50" s="49" t="str">
        <f t="shared" si="10"/>
        <v/>
      </c>
      <c r="D50" s="49" t="str">
        <f t="shared" si="11"/>
        <v/>
      </c>
      <c r="E50" s="49" t="str">
        <f t="shared" si="12"/>
        <v/>
      </c>
      <c r="F50" s="49" t="str">
        <f t="shared" si="13"/>
        <v/>
      </c>
      <c r="G50" s="144" t="str">
        <f t="shared" si="14"/>
        <v/>
      </c>
      <c r="H50" s="145"/>
      <c r="I50" s="130"/>
      <c r="J50" s="130"/>
      <c r="K50" s="132"/>
      <c r="L50" s="125"/>
      <c r="M50" s="128"/>
      <c r="O50" s="106" t="str">
        <f t="shared" si="8"/>
        <v/>
      </c>
      <c r="P50" s="129" t="str">
        <f>IF(OR('Fall Input'!B49="", P$3=""), "", IF('Fall Input'!B49&gt;P$6, $O$6, IF(AND('Fall Input'!B49&lt;=P$6,'Fall Input'!B49&gt;P$5), $O$5, IF('Fall Input'!B49&gt;P$5, $O$5, IF(AND('Fall Input'!B49&lt;=P$5, 'Fall Input'!B49&gt;P$4), $O$4, IF('Fall Input'!B49&gt;P$4, $O$4, IF(AND('Fall Input'!B49&lt;=P$4, 'Fall Input'!B49&gt;P$3), $O$3, IF('Fall Input'!B49&gt;P$3, $O$3, IF('Fall Input'!B49&lt;=P$3, $O$2, “WHO KNOWS”)))))))))</f>
        <v/>
      </c>
      <c r="Q50" s="129" t="str">
        <f>IF(OR('Fall Input'!C49="", Q$3=""), "", IF('Fall Input'!C49&gt;Q$6, $O$6, IF(AND('Fall Input'!C49&lt;=Q$6,'Fall Input'!C49&gt;Q$5), $O$5, IF('Fall Input'!C49&gt;Q$5, $O$5, IF(AND('Fall Input'!C49&lt;=Q$5, 'Fall Input'!C49&gt;Q$4), $O$4, IF('Fall Input'!C49&gt;Q$4, $O$4, IF(AND('Fall Input'!C49&lt;=Q$4, 'Fall Input'!C49&gt;Q$3), $O$3, IF('Fall Input'!C49&gt;Q$3, $O$3, IF('Fall Input'!C49&lt;=Q$3, $O$2, “WHO KNOWS”)))))))))</f>
        <v/>
      </c>
      <c r="R50" s="129" t="str">
        <f>IF(OR('Fall Input'!D49="", R$3=""), "", IF('Fall Input'!D49&gt;R$6, $O$6, IF(AND('Fall Input'!D49&lt;=R$6,'Fall Input'!D49&gt;R$5), $O$5, IF('Fall Input'!D49&gt;R$5, $O$5, IF(AND('Fall Input'!D49&lt;=R$5, 'Fall Input'!D49&gt;R$4), $O$4, IF('Fall Input'!D49&gt;R$4, $O$4, IF(AND('Fall Input'!D49&lt;=R$4, 'Fall Input'!D49&gt;R$3), $O$3, IF('Fall Input'!D49&gt;R$3, $O$3, IF('Fall Input'!D49&lt;=R$3, $O$2, “WHO KNOWS”)))))))))</f>
        <v/>
      </c>
      <c r="S50" s="129" t="str">
        <f>IF(OR('Fall Input'!E49="", S$3=""), "", IF('Fall Input'!E49&gt;S$6, $O$6, IF(AND('Fall Input'!E49&lt;=S$6,'Fall Input'!E49&gt;S$5), $O$5, IF('Fall Input'!E49&gt;S$5, $O$5, IF(AND('Fall Input'!E49&lt;=S$5, 'Fall Input'!E49&gt;S$4), $O$4, IF('Fall Input'!E49&gt;S$4, $O$4, IF(AND('Fall Input'!E49&lt;=S$4, 'Fall Input'!E49&gt;S$3), $O$3, IF('Fall Input'!E49&gt;S$3, $O$3, IF('Fall Input'!E49&lt;=S$3, $O$2, “WHO KNOWS”)))))))))</f>
        <v/>
      </c>
      <c r="T50" s="129" t="str">
        <f>IF(OR('Fall Input'!F49="", T$3=""), "", IF('Fall Input'!F49&gt;T$6, $O$6, IF(AND('Fall Input'!F49&lt;=T$6,'Fall Input'!F49&gt;T$5), $O$5, IF('Fall Input'!F49&gt;T$5, $O$5, IF(AND('Fall Input'!F49&lt;=T$5, 'Fall Input'!F49&gt;T$4), $O$4, IF('Fall Input'!F49&gt;T$4, $O$4, IF(AND('Fall Input'!F49&lt;=T$4, 'Fall Input'!F49&gt;T$3), $O$3, IF('Fall Input'!F49&gt;T$3, $O$3, IF('Fall Input'!F49&lt;=T$3, $O$2, “WHO KNOWS”)))))))))</f>
        <v/>
      </c>
      <c r="V50" s="125"/>
      <c r="W50" s="105"/>
      <c r="AC50" s="106"/>
    </row>
    <row r="51" spans="1:29" ht="18.75" x14ac:dyDescent="0.3">
      <c r="A51" s="48" t="str">
        <f>IF('Fall Input'!A51="", "", 'Fall Input'!A51)</f>
        <v/>
      </c>
      <c r="B51" s="49" t="str">
        <f t="shared" si="9"/>
        <v/>
      </c>
      <c r="C51" s="49" t="str">
        <f t="shared" si="10"/>
        <v/>
      </c>
      <c r="D51" s="49" t="str">
        <f t="shared" si="11"/>
        <v/>
      </c>
      <c r="E51" s="49" t="str">
        <f t="shared" si="12"/>
        <v/>
      </c>
      <c r="F51" s="49" t="str">
        <f t="shared" si="13"/>
        <v/>
      </c>
      <c r="G51" s="144" t="str">
        <f t="shared" si="14"/>
        <v/>
      </c>
      <c r="H51" s="145"/>
      <c r="I51" s="130"/>
      <c r="J51" s="130"/>
      <c r="K51" s="132"/>
      <c r="L51" s="125"/>
      <c r="M51" s="128"/>
      <c r="O51" s="106" t="str">
        <f t="shared" si="8"/>
        <v/>
      </c>
      <c r="P51" s="129" t="str">
        <f>IF(OR('Fall Input'!B50="", P$3=""), "", IF('Fall Input'!B50&gt;P$6, $O$6, IF(AND('Fall Input'!B50&lt;=P$6,'Fall Input'!B50&gt;P$5), $O$5, IF('Fall Input'!B50&gt;P$5, $O$5, IF(AND('Fall Input'!B50&lt;=P$5, 'Fall Input'!B50&gt;P$4), $O$4, IF('Fall Input'!B50&gt;P$4, $O$4, IF(AND('Fall Input'!B50&lt;=P$4, 'Fall Input'!B50&gt;P$3), $O$3, IF('Fall Input'!B50&gt;P$3, $O$3, IF('Fall Input'!B50&lt;=P$3, $O$2, “WHO KNOWS”)))))))))</f>
        <v/>
      </c>
      <c r="Q51" s="129" t="str">
        <f>IF(OR('Fall Input'!C50="", Q$3=""), "", IF('Fall Input'!C50&gt;Q$6, $O$6, IF(AND('Fall Input'!C50&lt;=Q$6,'Fall Input'!C50&gt;Q$5), $O$5, IF('Fall Input'!C50&gt;Q$5, $O$5, IF(AND('Fall Input'!C50&lt;=Q$5, 'Fall Input'!C50&gt;Q$4), $O$4, IF('Fall Input'!C50&gt;Q$4, $O$4, IF(AND('Fall Input'!C50&lt;=Q$4, 'Fall Input'!C50&gt;Q$3), $O$3, IF('Fall Input'!C50&gt;Q$3, $O$3, IF('Fall Input'!C50&lt;=Q$3, $O$2, “WHO KNOWS”)))))))))</f>
        <v/>
      </c>
      <c r="R51" s="129" t="str">
        <f>IF(OR('Fall Input'!D50="", R$3=""), "", IF('Fall Input'!D50&gt;R$6, $O$6, IF(AND('Fall Input'!D50&lt;=R$6,'Fall Input'!D50&gt;R$5), $O$5, IF('Fall Input'!D50&gt;R$5, $O$5, IF(AND('Fall Input'!D50&lt;=R$5, 'Fall Input'!D50&gt;R$4), $O$4, IF('Fall Input'!D50&gt;R$4, $O$4, IF(AND('Fall Input'!D50&lt;=R$4, 'Fall Input'!D50&gt;R$3), $O$3, IF('Fall Input'!D50&gt;R$3, $O$3, IF('Fall Input'!D50&lt;=R$3, $O$2, “WHO KNOWS”)))))))))</f>
        <v/>
      </c>
      <c r="S51" s="129" t="str">
        <f>IF(OR('Fall Input'!E50="", S$3=""), "", IF('Fall Input'!E50&gt;S$6, $O$6, IF(AND('Fall Input'!E50&lt;=S$6,'Fall Input'!E50&gt;S$5), $O$5, IF('Fall Input'!E50&gt;S$5, $O$5, IF(AND('Fall Input'!E50&lt;=S$5, 'Fall Input'!E50&gt;S$4), $O$4, IF('Fall Input'!E50&gt;S$4, $O$4, IF(AND('Fall Input'!E50&lt;=S$4, 'Fall Input'!E50&gt;S$3), $O$3, IF('Fall Input'!E50&gt;S$3, $O$3, IF('Fall Input'!E50&lt;=S$3, $O$2, “WHO KNOWS”)))))))))</f>
        <v/>
      </c>
      <c r="T51" s="129" t="str">
        <f>IF(OR('Fall Input'!F50="", T$3=""), "", IF('Fall Input'!F50&gt;T$6, $O$6, IF(AND('Fall Input'!F50&lt;=T$6,'Fall Input'!F50&gt;T$5), $O$5, IF('Fall Input'!F50&gt;T$5, $O$5, IF(AND('Fall Input'!F50&lt;=T$5, 'Fall Input'!F50&gt;T$4), $O$4, IF('Fall Input'!F50&gt;T$4, $O$4, IF(AND('Fall Input'!F50&lt;=T$4, 'Fall Input'!F50&gt;T$3), $O$3, IF('Fall Input'!F50&gt;T$3, $O$3, IF('Fall Input'!F50&lt;=T$3, $O$2, “WHO KNOWS”)))))))))</f>
        <v/>
      </c>
      <c r="V51" s="125"/>
      <c r="W51" s="105"/>
      <c r="AC51" s="106"/>
    </row>
    <row r="52" spans="1:29" ht="18.75" x14ac:dyDescent="0.3">
      <c r="A52" s="48" t="str">
        <f>IF('Fall Input'!A52="", "", 'Fall Input'!A52)</f>
        <v/>
      </c>
      <c r="B52" s="49" t="str">
        <f t="shared" si="9"/>
        <v/>
      </c>
      <c r="C52" s="49" t="str">
        <f t="shared" si="10"/>
        <v/>
      </c>
      <c r="D52" s="49" t="str">
        <f t="shared" si="11"/>
        <v/>
      </c>
      <c r="E52" s="49" t="str">
        <f t="shared" si="12"/>
        <v/>
      </c>
      <c r="F52" s="49" t="str">
        <f t="shared" si="13"/>
        <v/>
      </c>
      <c r="G52" s="144" t="str">
        <f t="shared" si="14"/>
        <v/>
      </c>
      <c r="H52" s="145"/>
      <c r="I52" s="130"/>
      <c r="J52" s="130"/>
      <c r="K52" s="132"/>
      <c r="L52" s="125"/>
      <c r="M52" s="128"/>
      <c r="O52" s="106" t="str">
        <f t="shared" si="8"/>
        <v/>
      </c>
      <c r="P52" s="129" t="str">
        <f>IF(OR('Fall Input'!B51="", P$3=""), "", IF('Fall Input'!B51&gt;P$6, $O$6, IF(AND('Fall Input'!B51&lt;=P$6,'Fall Input'!B51&gt;P$5), $O$5, IF('Fall Input'!B51&gt;P$5, $O$5, IF(AND('Fall Input'!B51&lt;=P$5, 'Fall Input'!B51&gt;P$4), $O$4, IF('Fall Input'!B51&gt;P$4, $O$4, IF(AND('Fall Input'!B51&lt;=P$4, 'Fall Input'!B51&gt;P$3), $O$3, IF('Fall Input'!B51&gt;P$3, $O$3, IF('Fall Input'!B51&lt;=P$3, $O$2, “WHO KNOWS”)))))))))</f>
        <v/>
      </c>
      <c r="Q52" s="129" t="str">
        <f>IF(OR('Fall Input'!C51="", Q$3=""), "", IF('Fall Input'!C51&gt;Q$6, $O$6, IF(AND('Fall Input'!C51&lt;=Q$6,'Fall Input'!C51&gt;Q$5), $O$5, IF('Fall Input'!C51&gt;Q$5, $O$5, IF(AND('Fall Input'!C51&lt;=Q$5, 'Fall Input'!C51&gt;Q$4), $O$4, IF('Fall Input'!C51&gt;Q$4, $O$4, IF(AND('Fall Input'!C51&lt;=Q$4, 'Fall Input'!C51&gt;Q$3), $O$3, IF('Fall Input'!C51&gt;Q$3, $O$3, IF('Fall Input'!C51&lt;=Q$3, $O$2, “WHO KNOWS”)))))))))</f>
        <v/>
      </c>
      <c r="R52" s="129" t="str">
        <f>IF(OR('Fall Input'!D51="", R$3=""), "", IF('Fall Input'!D51&gt;R$6, $O$6, IF(AND('Fall Input'!D51&lt;=R$6,'Fall Input'!D51&gt;R$5), $O$5, IF('Fall Input'!D51&gt;R$5, $O$5, IF(AND('Fall Input'!D51&lt;=R$5, 'Fall Input'!D51&gt;R$4), $O$4, IF('Fall Input'!D51&gt;R$4, $O$4, IF(AND('Fall Input'!D51&lt;=R$4, 'Fall Input'!D51&gt;R$3), $O$3, IF('Fall Input'!D51&gt;R$3, $O$3, IF('Fall Input'!D51&lt;=R$3, $O$2, “WHO KNOWS”)))))))))</f>
        <v/>
      </c>
      <c r="S52" s="129" t="str">
        <f>IF(OR('Fall Input'!E51="", S$3=""), "", IF('Fall Input'!E51&gt;S$6, $O$6, IF(AND('Fall Input'!E51&lt;=S$6,'Fall Input'!E51&gt;S$5), $O$5, IF('Fall Input'!E51&gt;S$5, $O$5, IF(AND('Fall Input'!E51&lt;=S$5, 'Fall Input'!E51&gt;S$4), $O$4, IF('Fall Input'!E51&gt;S$4, $O$4, IF(AND('Fall Input'!E51&lt;=S$4, 'Fall Input'!E51&gt;S$3), $O$3, IF('Fall Input'!E51&gt;S$3, $O$3, IF('Fall Input'!E51&lt;=S$3, $O$2, “WHO KNOWS”)))))))))</f>
        <v/>
      </c>
      <c r="T52" s="129" t="str">
        <f>IF(OR('Fall Input'!F51="", T$3=""), "", IF('Fall Input'!F51&gt;T$6, $O$6, IF(AND('Fall Input'!F51&lt;=T$6,'Fall Input'!F51&gt;T$5), $O$5, IF('Fall Input'!F51&gt;T$5, $O$5, IF(AND('Fall Input'!F51&lt;=T$5, 'Fall Input'!F51&gt;T$4), $O$4, IF('Fall Input'!F51&gt;T$4, $O$4, IF(AND('Fall Input'!F51&lt;=T$4, 'Fall Input'!F51&gt;T$3), $O$3, IF('Fall Input'!F51&gt;T$3, $O$3, IF('Fall Input'!F51&lt;=T$3, $O$2, “WHO KNOWS”)))))))))</f>
        <v/>
      </c>
      <c r="V52" s="125"/>
      <c r="W52" s="105"/>
      <c r="AC52" s="106"/>
    </row>
    <row r="53" spans="1:29" ht="18.75" x14ac:dyDescent="0.3">
      <c r="A53" s="48" t="str">
        <f>IF('Fall Input'!A53="", "", 'Fall Input'!A53)</f>
        <v/>
      </c>
      <c r="B53" s="49" t="str">
        <f t="shared" si="9"/>
        <v/>
      </c>
      <c r="C53" s="49" t="str">
        <f t="shared" si="10"/>
        <v/>
      </c>
      <c r="D53" s="49" t="str">
        <f t="shared" si="11"/>
        <v/>
      </c>
      <c r="E53" s="49" t="str">
        <f t="shared" si="12"/>
        <v/>
      </c>
      <c r="F53" s="49" t="str">
        <f t="shared" si="13"/>
        <v/>
      </c>
      <c r="G53" s="144" t="str">
        <f t="shared" si="14"/>
        <v/>
      </c>
      <c r="H53" s="145"/>
      <c r="I53" s="130"/>
      <c r="J53" s="130"/>
      <c r="K53" s="132"/>
      <c r="L53" s="125"/>
      <c r="M53" s="128"/>
      <c r="O53" s="106" t="str">
        <f t="shared" si="8"/>
        <v/>
      </c>
      <c r="P53" s="129" t="str">
        <f>IF(OR('Fall Input'!B52="", P$3=""), "", IF('Fall Input'!B52&gt;P$6, $O$6, IF(AND('Fall Input'!B52&lt;=P$6,'Fall Input'!B52&gt;P$5), $O$5, IF('Fall Input'!B52&gt;P$5, $O$5, IF(AND('Fall Input'!B52&lt;=P$5, 'Fall Input'!B52&gt;P$4), $O$4, IF('Fall Input'!B52&gt;P$4, $O$4, IF(AND('Fall Input'!B52&lt;=P$4, 'Fall Input'!B52&gt;P$3), $O$3, IF('Fall Input'!B52&gt;P$3, $O$3, IF('Fall Input'!B52&lt;=P$3, $O$2, “WHO KNOWS”)))))))))</f>
        <v/>
      </c>
      <c r="Q53" s="129" t="str">
        <f>IF(OR('Fall Input'!C52="", Q$3=""), "", IF('Fall Input'!C52&gt;Q$6, $O$6, IF(AND('Fall Input'!C52&lt;=Q$6,'Fall Input'!C52&gt;Q$5), $O$5, IF('Fall Input'!C52&gt;Q$5, $O$5, IF(AND('Fall Input'!C52&lt;=Q$5, 'Fall Input'!C52&gt;Q$4), $O$4, IF('Fall Input'!C52&gt;Q$4, $O$4, IF(AND('Fall Input'!C52&lt;=Q$4, 'Fall Input'!C52&gt;Q$3), $O$3, IF('Fall Input'!C52&gt;Q$3, $O$3, IF('Fall Input'!C52&lt;=Q$3, $O$2, “WHO KNOWS”)))))))))</f>
        <v/>
      </c>
      <c r="R53" s="129" t="str">
        <f>IF(OR('Fall Input'!D52="", R$3=""), "", IF('Fall Input'!D52&gt;R$6, $O$6, IF(AND('Fall Input'!D52&lt;=R$6,'Fall Input'!D52&gt;R$5), $O$5, IF('Fall Input'!D52&gt;R$5, $O$5, IF(AND('Fall Input'!D52&lt;=R$5, 'Fall Input'!D52&gt;R$4), $O$4, IF('Fall Input'!D52&gt;R$4, $O$4, IF(AND('Fall Input'!D52&lt;=R$4, 'Fall Input'!D52&gt;R$3), $O$3, IF('Fall Input'!D52&gt;R$3, $O$3, IF('Fall Input'!D52&lt;=R$3, $O$2, “WHO KNOWS”)))))))))</f>
        <v/>
      </c>
      <c r="S53" s="129" t="str">
        <f>IF(OR('Fall Input'!E52="", S$3=""), "", IF('Fall Input'!E52&gt;S$6, $O$6, IF(AND('Fall Input'!E52&lt;=S$6,'Fall Input'!E52&gt;S$5), $O$5, IF('Fall Input'!E52&gt;S$5, $O$5, IF(AND('Fall Input'!E52&lt;=S$5, 'Fall Input'!E52&gt;S$4), $O$4, IF('Fall Input'!E52&gt;S$4, $O$4, IF(AND('Fall Input'!E52&lt;=S$4, 'Fall Input'!E52&gt;S$3), $O$3, IF('Fall Input'!E52&gt;S$3, $O$3, IF('Fall Input'!E52&lt;=S$3, $O$2, “WHO KNOWS”)))))))))</f>
        <v/>
      </c>
      <c r="T53" s="129" t="str">
        <f>IF(OR('Fall Input'!F52="", T$3=""), "", IF('Fall Input'!F52&gt;T$6, $O$6, IF(AND('Fall Input'!F52&lt;=T$6,'Fall Input'!F52&gt;T$5), $O$5, IF('Fall Input'!F52&gt;T$5, $O$5, IF(AND('Fall Input'!F52&lt;=T$5, 'Fall Input'!F52&gt;T$4), $O$4, IF('Fall Input'!F52&gt;T$4, $O$4, IF(AND('Fall Input'!F52&lt;=T$4, 'Fall Input'!F52&gt;T$3), $O$3, IF('Fall Input'!F52&gt;T$3, $O$3, IF('Fall Input'!F52&lt;=T$3, $O$2, “WHO KNOWS”)))))))))</f>
        <v/>
      </c>
      <c r="V53" s="125"/>
      <c r="W53" s="105"/>
      <c r="AC53" s="106"/>
    </row>
    <row r="54" spans="1:29" ht="18.75" x14ac:dyDescent="0.3">
      <c r="A54" s="48" t="str">
        <f>IF('Fall Input'!A54="", "", 'Fall Input'!A54)</f>
        <v/>
      </c>
      <c r="B54" s="49" t="str">
        <f t="shared" si="9"/>
        <v/>
      </c>
      <c r="C54" s="49" t="str">
        <f t="shared" si="10"/>
        <v/>
      </c>
      <c r="D54" s="49" t="str">
        <f t="shared" si="11"/>
        <v/>
      </c>
      <c r="E54" s="49" t="str">
        <f t="shared" si="12"/>
        <v/>
      </c>
      <c r="F54" s="49" t="str">
        <f t="shared" si="13"/>
        <v/>
      </c>
      <c r="G54" s="144" t="str">
        <f t="shared" si="14"/>
        <v/>
      </c>
      <c r="H54" s="145"/>
      <c r="I54" s="130"/>
      <c r="J54" s="130"/>
      <c r="K54" s="132"/>
      <c r="L54" s="125"/>
      <c r="M54" s="128"/>
      <c r="O54" s="106" t="str">
        <f t="shared" si="8"/>
        <v/>
      </c>
      <c r="P54" s="129" t="str">
        <f>IF(OR('Fall Input'!B53="", P$3=""), "", IF('Fall Input'!B53&gt;P$6, $O$6, IF(AND('Fall Input'!B53&lt;=P$6,'Fall Input'!B53&gt;P$5), $O$5, IF('Fall Input'!B53&gt;P$5, $O$5, IF(AND('Fall Input'!B53&lt;=P$5, 'Fall Input'!B53&gt;P$4), $O$4, IF('Fall Input'!B53&gt;P$4, $O$4, IF(AND('Fall Input'!B53&lt;=P$4, 'Fall Input'!B53&gt;P$3), $O$3, IF('Fall Input'!B53&gt;P$3, $O$3, IF('Fall Input'!B53&lt;=P$3, $O$2, “WHO KNOWS”)))))))))</f>
        <v/>
      </c>
      <c r="Q54" s="129" t="str">
        <f>IF(OR('Fall Input'!C53="", Q$3=""), "", IF('Fall Input'!C53&gt;Q$6, $O$6, IF(AND('Fall Input'!C53&lt;=Q$6,'Fall Input'!C53&gt;Q$5), $O$5, IF('Fall Input'!C53&gt;Q$5, $O$5, IF(AND('Fall Input'!C53&lt;=Q$5, 'Fall Input'!C53&gt;Q$4), $O$4, IF('Fall Input'!C53&gt;Q$4, $O$4, IF(AND('Fall Input'!C53&lt;=Q$4, 'Fall Input'!C53&gt;Q$3), $O$3, IF('Fall Input'!C53&gt;Q$3, $O$3, IF('Fall Input'!C53&lt;=Q$3, $O$2, “WHO KNOWS”)))))))))</f>
        <v/>
      </c>
      <c r="R54" s="129" t="str">
        <f>IF(OR('Fall Input'!D53="", R$3=""), "", IF('Fall Input'!D53&gt;R$6, $O$6, IF(AND('Fall Input'!D53&lt;=R$6,'Fall Input'!D53&gt;R$5), $O$5, IF('Fall Input'!D53&gt;R$5, $O$5, IF(AND('Fall Input'!D53&lt;=R$5, 'Fall Input'!D53&gt;R$4), $O$4, IF('Fall Input'!D53&gt;R$4, $O$4, IF(AND('Fall Input'!D53&lt;=R$4, 'Fall Input'!D53&gt;R$3), $O$3, IF('Fall Input'!D53&gt;R$3, $O$3, IF('Fall Input'!D53&lt;=R$3, $O$2, “WHO KNOWS”)))))))))</f>
        <v/>
      </c>
      <c r="S54" s="129" t="str">
        <f>IF(OR('Fall Input'!E53="", S$3=""), "", IF('Fall Input'!E53&gt;S$6, $O$6, IF(AND('Fall Input'!E53&lt;=S$6,'Fall Input'!E53&gt;S$5), $O$5, IF('Fall Input'!E53&gt;S$5, $O$5, IF(AND('Fall Input'!E53&lt;=S$5, 'Fall Input'!E53&gt;S$4), $O$4, IF('Fall Input'!E53&gt;S$4, $O$4, IF(AND('Fall Input'!E53&lt;=S$4, 'Fall Input'!E53&gt;S$3), $O$3, IF('Fall Input'!E53&gt;S$3, $O$3, IF('Fall Input'!E53&lt;=S$3, $O$2, “WHO KNOWS”)))))))))</f>
        <v/>
      </c>
      <c r="T54" s="129" t="str">
        <f>IF(OR('Fall Input'!F53="", T$3=""), "", IF('Fall Input'!F53&gt;T$6, $O$6, IF(AND('Fall Input'!F53&lt;=T$6,'Fall Input'!F53&gt;T$5), $O$5, IF('Fall Input'!F53&gt;T$5, $O$5, IF(AND('Fall Input'!F53&lt;=T$5, 'Fall Input'!F53&gt;T$4), $O$4, IF('Fall Input'!F53&gt;T$4, $O$4, IF(AND('Fall Input'!F53&lt;=T$4, 'Fall Input'!F53&gt;T$3), $O$3, IF('Fall Input'!F53&gt;T$3, $O$3, IF('Fall Input'!F53&lt;=T$3, $O$2, “WHO KNOWS”)))))))))</f>
        <v/>
      </c>
      <c r="V54" s="125"/>
      <c r="W54" s="105"/>
      <c r="AC54" s="106"/>
    </row>
    <row r="55" spans="1:29" ht="18.75" x14ac:dyDescent="0.3">
      <c r="A55" s="48" t="str">
        <f>IF('Fall Input'!A55="", "", 'Fall Input'!A55)</f>
        <v/>
      </c>
      <c r="B55" s="49" t="str">
        <f t="shared" si="9"/>
        <v/>
      </c>
      <c r="C55" s="49" t="str">
        <f t="shared" si="10"/>
        <v/>
      </c>
      <c r="D55" s="49" t="str">
        <f t="shared" si="11"/>
        <v/>
      </c>
      <c r="E55" s="49" t="str">
        <f t="shared" si="12"/>
        <v/>
      </c>
      <c r="F55" s="49" t="str">
        <f t="shared" si="13"/>
        <v/>
      </c>
      <c r="G55" s="144" t="str">
        <f t="shared" si="14"/>
        <v/>
      </c>
      <c r="H55" s="145"/>
      <c r="I55" s="130"/>
      <c r="J55" s="130"/>
      <c r="K55" s="132"/>
      <c r="L55" s="125"/>
      <c r="M55" s="128"/>
      <c r="O55" s="106" t="str">
        <f t="shared" si="8"/>
        <v/>
      </c>
      <c r="P55" s="129" t="str">
        <f>IF(OR('Fall Input'!B54="", P$3=""), "", IF('Fall Input'!B54&gt;P$6, $O$6, IF(AND('Fall Input'!B54&lt;=P$6,'Fall Input'!B54&gt;P$5), $O$5, IF('Fall Input'!B54&gt;P$5, $O$5, IF(AND('Fall Input'!B54&lt;=P$5, 'Fall Input'!B54&gt;P$4), $O$4, IF('Fall Input'!B54&gt;P$4, $O$4, IF(AND('Fall Input'!B54&lt;=P$4, 'Fall Input'!B54&gt;P$3), $O$3, IF('Fall Input'!B54&gt;P$3, $O$3, IF('Fall Input'!B54&lt;=P$3, $O$2, “WHO KNOWS”)))))))))</f>
        <v/>
      </c>
      <c r="Q55" s="129" t="str">
        <f>IF(OR('Fall Input'!C54="", Q$3=""), "", IF('Fall Input'!C54&gt;Q$6, $O$6, IF(AND('Fall Input'!C54&lt;=Q$6,'Fall Input'!C54&gt;Q$5), $O$5, IF('Fall Input'!C54&gt;Q$5, $O$5, IF(AND('Fall Input'!C54&lt;=Q$5, 'Fall Input'!C54&gt;Q$4), $O$4, IF('Fall Input'!C54&gt;Q$4, $O$4, IF(AND('Fall Input'!C54&lt;=Q$4, 'Fall Input'!C54&gt;Q$3), $O$3, IF('Fall Input'!C54&gt;Q$3, $O$3, IF('Fall Input'!C54&lt;=Q$3, $O$2, “WHO KNOWS”)))))))))</f>
        <v/>
      </c>
      <c r="R55" s="129" t="str">
        <f>IF(OR('Fall Input'!D54="", R$3=""), "", IF('Fall Input'!D54&gt;R$6, $O$6, IF(AND('Fall Input'!D54&lt;=R$6,'Fall Input'!D54&gt;R$5), $O$5, IF('Fall Input'!D54&gt;R$5, $O$5, IF(AND('Fall Input'!D54&lt;=R$5, 'Fall Input'!D54&gt;R$4), $O$4, IF('Fall Input'!D54&gt;R$4, $O$4, IF(AND('Fall Input'!D54&lt;=R$4, 'Fall Input'!D54&gt;R$3), $O$3, IF('Fall Input'!D54&gt;R$3, $O$3, IF('Fall Input'!D54&lt;=R$3, $O$2, “WHO KNOWS”)))))))))</f>
        <v/>
      </c>
      <c r="S55" s="129" t="str">
        <f>IF(OR('Fall Input'!E54="", S$3=""), "", IF('Fall Input'!E54&gt;S$6, $O$6, IF(AND('Fall Input'!E54&lt;=S$6,'Fall Input'!E54&gt;S$5), $O$5, IF('Fall Input'!E54&gt;S$5, $O$5, IF(AND('Fall Input'!E54&lt;=S$5, 'Fall Input'!E54&gt;S$4), $O$4, IF('Fall Input'!E54&gt;S$4, $O$4, IF(AND('Fall Input'!E54&lt;=S$4, 'Fall Input'!E54&gt;S$3), $O$3, IF('Fall Input'!E54&gt;S$3, $O$3, IF('Fall Input'!E54&lt;=S$3, $O$2, “WHO KNOWS”)))))))))</f>
        <v/>
      </c>
      <c r="T55" s="129" t="str">
        <f>IF(OR('Fall Input'!F54="", T$3=""), "", IF('Fall Input'!F54&gt;T$6, $O$6, IF(AND('Fall Input'!F54&lt;=T$6,'Fall Input'!F54&gt;T$5), $O$5, IF('Fall Input'!F54&gt;T$5, $O$5, IF(AND('Fall Input'!F54&lt;=T$5, 'Fall Input'!F54&gt;T$4), $O$4, IF('Fall Input'!F54&gt;T$4, $O$4, IF(AND('Fall Input'!F54&lt;=T$4, 'Fall Input'!F54&gt;T$3), $O$3, IF('Fall Input'!F54&gt;T$3, $O$3, IF('Fall Input'!F54&lt;=T$3, $O$2, “WHO KNOWS”)))))))))</f>
        <v/>
      </c>
      <c r="V55" s="125"/>
      <c r="W55" s="105"/>
      <c r="AC55" s="106"/>
    </row>
    <row r="56" spans="1:29" ht="18.75" x14ac:dyDescent="0.3">
      <c r="A56" s="48" t="str">
        <f>IF('Fall Input'!A56="", "", 'Fall Input'!A56)</f>
        <v/>
      </c>
      <c r="B56" s="49" t="str">
        <f t="shared" si="9"/>
        <v/>
      </c>
      <c r="C56" s="49" t="str">
        <f t="shared" si="10"/>
        <v/>
      </c>
      <c r="D56" s="49" t="str">
        <f t="shared" si="11"/>
        <v/>
      </c>
      <c r="E56" s="49" t="str">
        <f t="shared" si="12"/>
        <v/>
      </c>
      <c r="F56" s="49" t="str">
        <f t="shared" si="13"/>
        <v/>
      </c>
      <c r="G56" s="144" t="str">
        <f t="shared" si="14"/>
        <v/>
      </c>
      <c r="H56" s="145"/>
      <c r="I56" s="130"/>
      <c r="J56" s="130"/>
      <c r="K56" s="132"/>
      <c r="L56" s="125"/>
      <c r="M56" s="128"/>
      <c r="O56" s="106" t="str">
        <f t="shared" si="8"/>
        <v/>
      </c>
      <c r="P56" s="129" t="str">
        <f>IF(OR('Fall Input'!B55="", P$3=""), "", IF('Fall Input'!B55&gt;P$6, $O$6, IF(AND('Fall Input'!B55&lt;=P$6,'Fall Input'!B55&gt;P$5), $O$5, IF('Fall Input'!B55&gt;P$5, $O$5, IF(AND('Fall Input'!B55&lt;=P$5, 'Fall Input'!B55&gt;P$4), $O$4, IF('Fall Input'!B55&gt;P$4, $O$4, IF(AND('Fall Input'!B55&lt;=P$4, 'Fall Input'!B55&gt;P$3), $O$3, IF('Fall Input'!B55&gt;P$3, $O$3, IF('Fall Input'!B55&lt;=P$3, $O$2, “WHO KNOWS”)))))))))</f>
        <v/>
      </c>
      <c r="Q56" s="129" t="str">
        <f>IF(OR('Fall Input'!C55="", Q$3=""), "", IF('Fall Input'!C55&gt;Q$6, $O$6, IF(AND('Fall Input'!C55&lt;=Q$6,'Fall Input'!C55&gt;Q$5), $O$5, IF('Fall Input'!C55&gt;Q$5, $O$5, IF(AND('Fall Input'!C55&lt;=Q$5, 'Fall Input'!C55&gt;Q$4), $O$4, IF('Fall Input'!C55&gt;Q$4, $O$4, IF(AND('Fall Input'!C55&lt;=Q$4, 'Fall Input'!C55&gt;Q$3), $O$3, IF('Fall Input'!C55&gt;Q$3, $O$3, IF('Fall Input'!C55&lt;=Q$3, $O$2, “WHO KNOWS”)))))))))</f>
        <v/>
      </c>
      <c r="R56" s="129" t="str">
        <f>IF(OR('Fall Input'!D55="", R$3=""), "", IF('Fall Input'!D55&gt;R$6, $O$6, IF(AND('Fall Input'!D55&lt;=R$6,'Fall Input'!D55&gt;R$5), $O$5, IF('Fall Input'!D55&gt;R$5, $O$5, IF(AND('Fall Input'!D55&lt;=R$5, 'Fall Input'!D55&gt;R$4), $O$4, IF('Fall Input'!D55&gt;R$4, $O$4, IF(AND('Fall Input'!D55&lt;=R$4, 'Fall Input'!D55&gt;R$3), $O$3, IF('Fall Input'!D55&gt;R$3, $O$3, IF('Fall Input'!D55&lt;=R$3, $O$2, “WHO KNOWS”)))))))))</f>
        <v/>
      </c>
      <c r="S56" s="129" t="str">
        <f>IF(OR('Fall Input'!E55="", S$3=""), "", IF('Fall Input'!E55&gt;S$6, $O$6, IF(AND('Fall Input'!E55&lt;=S$6,'Fall Input'!E55&gt;S$5), $O$5, IF('Fall Input'!E55&gt;S$5, $O$5, IF(AND('Fall Input'!E55&lt;=S$5, 'Fall Input'!E55&gt;S$4), $O$4, IF('Fall Input'!E55&gt;S$4, $O$4, IF(AND('Fall Input'!E55&lt;=S$4, 'Fall Input'!E55&gt;S$3), $O$3, IF('Fall Input'!E55&gt;S$3, $O$3, IF('Fall Input'!E55&lt;=S$3, $O$2, “WHO KNOWS”)))))))))</f>
        <v/>
      </c>
      <c r="T56" s="129" t="str">
        <f>IF(OR('Fall Input'!F55="", T$3=""), "", IF('Fall Input'!F55&gt;T$6, $O$6, IF(AND('Fall Input'!F55&lt;=T$6,'Fall Input'!F55&gt;T$5), $O$5, IF('Fall Input'!F55&gt;T$5, $O$5, IF(AND('Fall Input'!F55&lt;=T$5, 'Fall Input'!F55&gt;T$4), $O$4, IF('Fall Input'!F55&gt;T$4, $O$4, IF(AND('Fall Input'!F55&lt;=T$4, 'Fall Input'!F55&gt;T$3), $O$3, IF('Fall Input'!F55&gt;T$3, $O$3, IF('Fall Input'!F55&lt;=T$3, $O$2, “WHO KNOWS”)))))))))</f>
        <v/>
      </c>
      <c r="V56" s="125"/>
      <c r="W56" s="105"/>
      <c r="AC56" s="106"/>
    </row>
    <row r="57" spans="1:29" ht="18.75" x14ac:dyDescent="0.3">
      <c r="A57" s="48" t="str">
        <f>IF('Fall Input'!A57="", "", 'Fall Input'!A57)</f>
        <v/>
      </c>
      <c r="B57" s="49" t="str">
        <f t="shared" si="9"/>
        <v/>
      </c>
      <c r="C57" s="49" t="str">
        <f t="shared" si="10"/>
        <v/>
      </c>
      <c r="D57" s="49" t="str">
        <f t="shared" si="11"/>
        <v/>
      </c>
      <c r="E57" s="49" t="str">
        <f t="shared" si="12"/>
        <v/>
      </c>
      <c r="F57" s="49" t="str">
        <f t="shared" si="13"/>
        <v/>
      </c>
      <c r="G57" s="144" t="str">
        <f t="shared" si="14"/>
        <v/>
      </c>
      <c r="H57" s="145"/>
      <c r="I57" s="130"/>
      <c r="J57" s="130"/>
      <c r="K57" s="132"/>
      <c r="L57" s="125"/>
      <c r="M57" s="128"/>
      <c r="O57" s="106" t="str">
        <f t="shared" si="8"/>
        <v/>
      </c>
      <c r="P57" s="129" t="str">
        <f>IF(OR('Fall Input'!B56="", P$3=""), "", IF('Fall Input'!B56&gt;P$6, $O$6, IF(AND('Fall Input'!B56&lt;=P$6,'Fall Input'!B56&gt;P$5), $O$5, IF('Fall Input'!B56&gt;P$5, $O$5, IF(AND('Fall Input'!B56&lt;=P$5, 'Fall Input'!B56&gt;P$4), $O$4, IF('Fall Input'!B56&gt;P$4, $O$4, IF(AND('Fall Input'!B56&lt;=P$4, 'Fall Input'!B56&gt;P$3), $O$3, IF('Fall Input'!B56&gt;P$3, $O$3, IF('Fall Input'!B56&lt;=P$3, $O$2, “WHO KNOWS”)))))))))</f>
        <v/>
      </c>
      <c r="Q57" s="129" t="str">
        <f>IF(OR('Fall Input'!C56="", Q$3=""), "", IF('Fall Input'!C56&gt;Q$6, $O$6, IF(AND('Fall Input'!C56&lt;=Q$6,'Fall Input'!C56&gt;Q$5), $O$5, IF('Fall Input'!C56&gt;Q$5, $O$5, IF(AND('Fall Input'!C56&lt;=Q$5, 'Fall Input'!C56&gt;Q$4), $O$4, IF('Fall Input'!C56&gt;Q$4, $O$4, IF(AND('Fall Input'!C56&lt;=Q$4, 'Fall Input'!C56&gt;Q$3), $O$3, IF('Fall Input'!C56&gt;Q$3, $O$3, IF('Fall Input'!C56&lt;=Q$3, $O$2, “WHO KNOWS”)))))))))</f>
        <v/>
      </c>
      <c r="R57" s="129" t="str">
        <f>IF(OR('Fall Input'!D56="", R$3=""), "", IF('Fall Input'!D56&gt;R$6, $O$6, IF(AND('Fall Input'!D56&lt;=R$6,'Fall Input'!D56&gt;R$5), $O$5, IF('Fall Input'!D56&gt;R$5, $O$5, IF(AND('Fall Input'!D56&lt;=R$5, 'Fall Input'!D56&gt;R$4), $O$4, IF('Fall Input'!D56&gt;R$4, $O$4, IF(AND('Fall Input'!D56&lt;=R$4, 'Fall Input'!D56&gt;R$3), $O$3, IF('Fall Input'!D56&gt;R$3, $O$3, IF('Fall Input'!D56&lt;=R$3, $O$2, “WHO KNOWS”)))))))))</f>
        <v/>
      </c>
      <c r="S57" s="129" t="str">
        <f>IF(OR('Fall Input'!E56="", S$3=""), "", IF('Fall Input'!E56&gt;S$6, $O$6, IF(AND('Fall Input'!E56&lt;=S$6,'Fall Input'!E56&gt;S$5), $O$5, IF('Fall Input'!E56&gt;S$5, $O$5, IF(AND('Fall Input'!E56&lt;=S$5, 'Fall Input'!E56&gt;S$4), $O$4, IF('Fall Input'!E56&gt;S$4, $O$4, IF(AND('Fall Input'!E56&lt;=S$4, 'Fall Input'!E56&gt;S$3), $O$3, IF('Fall Input'!E56&gt;S$3, $O$3, IF('Fall Input'!E56&lt;=S$3, $O$2, “WHO KNOWS”)))))))))</f>
        <v/>
      </c>
      <c r="T57" s="129" t="str">
        <f>IF(OR('Fall Input'!F56="", T$3=""), "", IF('Fall Input'!F56&gt;T$6, $O$6, IF(AND('Fall Input'!F56&lt;=T$6,'Fall Input'!F56&gt;T$5), $O$5, IF('Fall Input'!F56&gt;T$5, $O$5, IF(AND('Fall Input'!F56&lt;=T$5, 'Fall Input'!F56&gt;T$4), $O$4, IF('Fall Input'!F56&gt;T$4, $O$4, IF(AND('Fall Input'!F56&lt;=T$4, 'Fall Input'!F56&gt;T$3), $O$3, IF('Fall Input'!F56&gt;T$3, $O$3, IF('Fall Input'!F56&lt;=T$3, $O$2, “WHO KNOWS”)))))))))</f>
        <v/>
      </c>
      <c r="V57" s="125"/>
      <c r="W57" s="105"/>
      <c r="AC57" s="106"/>
    </row>
    <row r="58" spans="1:29" ht="18.75" x14ac:dyDescent="0.3">
      <c r="A58" s="48" t="str">
        <f>IF('Fall Input'!A58="", "", 'Fall Input'!A58)</f>
        <v/>
      </c>
      <c r="B58" s="49" t="str">
        <f t="shared" si="9"/>
        <v/>
      </c>
      <c r="C58" s="49" t="str">
        <f t="shared" si="10"/>
        <v/>
      </c>
      <c r="D58" s="49" t="str">
        <f t="shared" si="11"/>
        <v/>
      </c>
      <c r="E58" s="49" t="str">
        <f t="shared" si="12"/>
        <v/>
      </c>
      <c r="F58" s="49" t="str">
        <f t="shared" si="13"/>
        <v/>
      </c>
      <c r="G58" s="144" t="str">
        <f t="shared" si="14"/>
        <v/>
      </c>
      <c r="H58" s="145"/>
      <c r="I58" s="130"/>
      <c r="J58" s="130"/>
      <c r="K58" s="132"/>
      <c r="L58" s="125"/>
      <c r="M58" s="128"/>
      <c r="O58" s="106" t="str">
        <f t="shared" si="8"/>
        <v/>
      </c>
      <c r="P58" s="129" t="str">
        <f>IF(OR('Fall Input'!B57="", P$3=""), "", IF('Fall Input'!B57&gt;P$6, $O$6, IF(AND('Fall Input'!B57&lt;=P$6,'Fall Input'!B57&gt;P$5), $O$5, IF('Fall Input'!B57&gt;P$5, $O$5, IF(AND('Fall Input'!B57&lt;=P$5, 'Fall Input'!B57&gt;P$4), $O$4, IF('Fall Input'!B57&gt;P$4, $O$4, IF(AND('Fall Input'!B57&lt;=P$4, 'Fall Input'!B57&gt;P$3), $O$3, IF('Fall Input'!B57&gt;P$3, $O$3, IF('Fall Input'!B57&lt;=P$3, $O$2, “WHO KNOWS”)))))))))</f>
        <v/>
      </c>
      <c r="Q58" s="129" t="str">
        <f>IF(OR('Fall Input'!C57="", Q$3=""), "", IF('Fall Input'!C57&gt;Q$6, $O$6, IF(AND('Fall Input'!C57&lt;=Q$6,'Fall Input'!C57&gt;Q$5), $O$5, IF('Fall Input'!C57&gt;Q$5, $O$5, IF(AND('Fall Input'!C57&lt;=Q$5, 'Fall Input'!C57&gt;Q$4), $O$4, IF('Fall Input'!C57&gt;Q$4, $O$4, IF(AND('Fall Input'!C57&lt;=Q$4, 'Fall Input'!C57&gt;Q$3), $O$3, IF('Fall Input'!C57&gt;Q$3, $O$3, IF('Fall Input'!C57&lt;=Q$3, $O$2, “WHO KNOWS”)))))))))</f>
        <v/>
      </c>
      <c r="R58" s="129" t="str">
        <f>IF(OR('Fall Input'!D57="", R$3=""), "", IF('Fall Input'!D57&gt;R$6, $O$6, IF(AND('Fall Input'!D57&lt;=R$6,'Fall Input'!D57&gt;R$5), $O$5, IF('Fall Input'!D57&gt;R$5, $O$5, IF(AND('Fall Input'!D57&lt;=R$5, 'Fall Input'!D57&gt;R$4), $O$4, IF('Fall Input'!D57&gt;R$4, $O$4, IF(AND('Fall Input'!D57&lt;=R$4, 'Fall Input'!D57&gt;R$3), $O$3, IF('Fall Input'!D57&gt;R$3, $O$3, IF('Fall Input'!D57&lt;=R$3, $O$2, “WHO KNOWS”)))))))))</f>
        <v/>
      </c>
      <c r="S58" s="129" t="str">
        <f>IF(OR('Fall Input'!E57="", S$3=""), "", IF('Fall Input'!E57&gt;S$6, $O$6, IF(AND('Fall Input'!E57&lt;=S$6,'Fall Input'!E57&gt;S$5), $O$5, IF('Fall Input'!E57&gt;S$5, $O$5, IF(AND('Fall Input'!E57&lt;=S$5, 'Fall Input'!E57&gt;S$4), $O$4, IF('Fall Input'!E57&gt;S$4, $O$4, IF(AND('Fall Input'!E57&lt;=S$4, 'Fall Input'!E57&gt;S$3), $O$3, IF('Fall Input'!E57&gt;S$3, $O$3, IF('Fall Input'!E57&lt;=S$3, $O$2, “WHO KNOWS”)))))))))</f>
        <v/>
      </c>
      <c r="T58" s="129" t="str">
        <f>IF(OR('Fall Input'!F57="", T$3=""), "", IF('Fall Input'!F57&gt;T$6, $O$6, IF(AND('Fall Input'!F57&lt;=T$6,'Fall Input'!F57&gt;T$5), $O$5, IF('Fall Input'!F57&gt;T$5, $O$5, IF(AND('Fall Input'!F57&lt;=T$5, 'Fall Input'!F57&gt;T$4), $O$4, IF('Fall Input'!F57&gt;T$4, $O$4, IF(AND('Fall Input'!F57&lt;=T$4, 'Fall Input'!F57&gt;T$3), $O$3, IF('Fall Input'!F57&gt;T$3, $O$3, IF('Fall Input'!F57&lt;=T$3, $O$2, “WHO KNOWS”)))))))))</f>
        <v/>
      </c>
      <c r="V58" s="125"/>
      <c r="W58" s="105"/>
      <c r="AC58" s="106"/>
    </row>
    <row r="59" spans="1:29" ht="18.75" x14ac:dyDescent="0.3">
      <c r="A59" s="48" t="str">
        <f>IF('Fall Input'!A59="", "", 'Fall Input'!A59)</f>
        <v/>
      </c>
      <c r="B59" s="49" t="str">
        <f t="shared" si="9"/>
        <v/>
      </c>
      <c r="C59" s="49" t="str">
        <f t="shared" si="10"/>
        <v/>
      </c>
      <c r="D59" s="49" t="str">
        <f t="shared" si="11"/>
        <v/>
      </c>
      <c r="E59" s="49" t="str">
        <f t="shared" si="12"/>
        <v/>
      </c>
      <c r="F59" s="49" t="str">
        <f t="shared" si="13"/>
        <v/>
      </c>
      <c r="G59" s="144" t="str">
        <f t="shared" si="14"/>
        <v/>
      </c>
      <c r="H59" s="145"/>
      <c r="I59" s="130"/>
      <c r="J59" s="130"/>
      <c r="K59" s="132"/>
      <c r="L59" s="125"/>
      <c r="M59" s="128"/>
      <c r="O59" s="106" t="str">
        <f t="shared" si="8"/>
        <v/>
      </c>
      <c r="P59" s="129" t="str">
        <f>IF(OR('Fall Input'!B58="", P$3=""), "", IF('Fall Input'!B58&gt;P$6, $O$6, IF(AND('Fall Input'!B58&lt;=P$6,'Fall Input'!B58&gt;P$5), $O$5, IF('Fall Input'!B58&gt;P$5, $O$5, IF(AND('Fall Input'!B58&lt;=P$5, 'Fall Input'!B58&gt;P$4), $O$4, IF('Fall Input'!B58&gt;P$4, $O$4, IF(AND('Fall Input'!B58&lt;=P$4, 'Fall Input'!B58&gt;P$3), $O$3, IF('Fall Input'!B58&gt;P$3, $O$3, IF('Fall Input'!B58&lt;=P$3, $O$2, “WHO KNOWS”)))))))))</f>
        <v/>
      </c>
      <c r="Q59" s="129" t="str">
        <f>IF(OR('Fall Input'!C58="", Q$3=""), "", IF('Fall Input'!C58&gt;Q$6, $O$6, IF(AND('Fall Input'!C58&lt;=Q$6,'Fall Input'!C58&gt;Q$5), $O$5, IF('Fall Input'!C58&gt;Q$5, $O$5, IF(AND('Fall Input'!C58&lt;=Q$5, 'Fall Input'!C58&gt;Q$4), $O$4, IF('Fall Input'!C58&gt;Q$4, $O$4, IF(AND('Fall Input'!C58&lt;=Q$4, 'Fall Input'!C58&gt;Q$3), $O$3, IF('Fall Input'!C58&gt;Q$3, $O$3, IF('Fall Input'!C58&lt;=Q$3, $O$2, “WHO KNOWS”)))))))))</f>
        <v/>
      </c>
      <c r="R59" s="129" t="str">
        <f>IF(OR('Fall Input'!D58="", R$3=""), "", IF('Fall Input'!D58&gt;R$6, $O$6, IF(AND('Fall Input'!D58&lt;=R$6,'Fall Input'!D58&gt;R$5), $O$5, IF('Fall Input'!D58&gt;R$5, $O$5, IF(AND('Fall Input'!D58&lt;=R$5, 'Fall Input'!D58&gt;R$4), $O$4, IF('Fall Input'!D58&gt;R$4, $O$4, IF(AND('Fall Input'!D58&lt;=R$4, 'Fall Input'!D58&gt;R$3), $O$3, IF('Fall Input'!D58&gt;R$3, $O$3, IF('Fall Input'!D58&lt;=R$3, $O$2, “WHO KNOWS”)))))))))</f>
        <v/>
      </c>
      <c r="S59" s="129" t="str">
        <f>IF(OR('Fall Input'!E58="", S$3=""), "", IF('Fall Input'!E58&gt;S$6, $O$6, IF(AND('Fall Input'!E58&lt;=S$6,'Fall Input'!E58&gt;S$5), $O$5, IF('Fall Input'!E58&gt;S$5, $O$5, IF(AND('Fall Input'!E58&lt;=S$5, 'Fall Input'!E58&gt;S$4), $O$4, IF('Fall Input'!E58&gt;S$4, $O$4, IF(AND('Fall Input'!E58&lt;=S$4, 'Fall Input'!E58&gt;S$3), $O$3, IF('Fall Input'!E58&gt;S$3, $O$3, IF('Fall Input'!E58&lt;=S$3, $O$2, “WHO KNOWS”)))))))))</f>
        <v/>
      </c>
      <c r="T59" s="129" t="str">
        <f>IF(OR('Fall Input'!F58="", T$3=""), "", IF('Fall Input'!F58&gt;T$6, $O$6, IF(AND('Fall Input'!F58&lt;=T$6,'Fall Input'!F58&gt;T$5), $O$5, IF('Fall Input'!F58&gt;T$5, $O$5, IF(AND('Fall Input'!F58&lt;=T$5, 'Fall Input'!F58&gt;T$4), $O$4, IF('Fall Input'!F58&gt;T$4, $O$4, IF(AND('Fall Input'!F58&lt;=T$4, 'Fall Input'!F58&gt;T$3), $O$3, IF('Fall Input'!F58&gt;T$3, $O$3, IF('Fall Input'!F58&lt;=T$3, $O$2, “WHO KNOWS”)))))))))</f>
        <v/>
      </c>
      <c r="V59" s="125"/>
      <c r="W59" s="105"/>
      <c r="AC59" s="106"/>
    </row>
    <row r="60" spans="1:29" ht="18.75" x14ac:dyDescent="0.3">
      <c r="A60" s="48" t="str">
        <f>IF('Fall Input'!A60="", "", 'Fall Input'!A60)</f>
        <v/>
      </c>
      <c r="B60" s="49" t="str">
        <f t="shared" si="9"/>
        <v/>
      </c>
      <c r="C60" s="49" t="str">
        <f t="shared" si="10"/>
        <v/>
      </c>
      <c r="D60" s="49" t="str">
        <f t="shared" si="11"/>
        <v/>
      </c>
      <c r="E60" s="49" t="str">
        <f t="shared" si="12"/>
        <v/>
      </c>
      <c r="F60" s="49" t="str">
        <f t="shared" si="13"/>
        <v/>
      </c>
      <c r="G60" s="144" t="str">
        <f t="shared" si="14"/>
        <v/>
      </c>
      <c r="H60" s="145"/>
      <c r="I60" s="130"/>
      <c r="J60" s="130"/>
      <c r="K60" s="132"/>
      <c r="L60" s="125"/>
      <c r="M60" s="128"/>
      <c r="O60" s="106" t="str">
        <f t="shared" si="8"/>
        <v/>
      </c>
      <c r="P60" s="129" t="str">
        <f>IF(OR('Fall Input'!B59="", P$3=""), "", IF('Fall Input'!B59&gt;P$6, $O$6, IF(AND('Fall Input'!B59&lt;=P$6,'Fall Input'!B59&gt;P$5), $O$5, IF('Fall Input'!B59&gt;P$5, $O$5, IF(AND('Fall Input'!B59&lt;=P$5, 'Fall Input'!B59&gt;P$4), $O$4, IF('Fall Input'!B59&gt;P$4, $O$4, IF(AND('Fall Input'!B59&lt;=P$4, 'Fall Input'!B59&gt;P$3), $O$3, IF('Fall Input'!B59&gt;P$3, $O$3, IF('Fall Input'!B59&lt;=P$3, $O$2, “WHO KNOWS”)))))))))</f>
        <v/>
      </c>
      <c r="Q60" s="129" t="str">
        <f>IF(OR('Fall Input'!C59="", Q$3=""), "", IF('Fall Input'!C59&gt;Q$6, $O$6, IF(AND('Fall Input'!C59&lt;=Q$6,'Fall Input'!C59&gt;Q$5), $O$5, IF('Fall Input'!C59&gt;Q$5, $O$5, IF(AND('Fall Input'!C59&lt;=Q$5, 'Fall Input'!C59&gt;Q$4), $O$4, IF('Fall Input'!C59&gt;Q$4, $O$4, IF(AND('Fall Input'!C59&lt;=Q$4, 'Fall Input'!C59&gt;Q$3), $O$3, IF('Fall Input'!C59&gt;Q$3, $O$3, IF('Fall Input'!C59&lt;=Q$3, $O$2, “WHO KNOWS”)))))))))</f>
        <v/>
      </c>
      <c r="R60" s="129" t="str">
        <f>IF(OR('Fall Input'!D59="", R$3=""), "", IF('Fall Input'!D59&gt;R$6, $O$6, IF(AND('Fall Input'!D59&lt;=R$6,'Fall Input'!D59&gt;R$5), $O$5, IF('Fall Input'!D59&gt;R$5, $O$5, IF(AND('Fall Input'!D59&lt;=R$5, 'Fall Input'!D59&gt;R$4), $O$4, IF('Fall Input'!D59&gt;R$4, $O$4, IF(AND('Fall Input'!D59&lt;=R$4, 'Fall Input'!D59&gt;R$3), $O$3, IF('Fall Input'!D59&gt;R$3, $O$3, IF('Fall Input'!D59&lt;=R$3, $O$2, “WHO KNOWS”)))))))))</f>
        <v/>
      </c>
      <c r="S60" s="129" t="str">
        <f>IF(OR('Fall Input'!E59="", S$3=""), "", IF('Fall Input'!E59&gt;S$6, $O$6, IF(AND('Fall Input'!E59&lt;=S$6,'Fall Input'!E59&gt;S$5), $O$5, IF('Fall Input'!E59&gt;S$5, $O$5, IF(AND('Fall Input'!E59&lt;=S$5, 'Fall Input'!E59&gt;S$4), $O$4, IF('Fall Input'!E59&gt;S$4, $O$4, IF(AND('Fall Input'!E59&lt;=S$4, 'Fall Input'!E59&gt;S$3), $O$3, IF('Fall Input'!E59&gt;S$3, $O$3, IF('Fall Input'!E59&lt;=S$3, $O$2, “WHO KNOWS”)))))))))</f>
        <v/>
      </c>
      <c r="T60" s="129" t="str">
        <f>IF(OR('Fall Input'!F59="", T$3=""), "", IF('Fall Input'!F59&gt;T$6, $O$6, IF(AND('Fall Input'!F59&lt;=T$6,'Fall Input'!F59&gt;T$5), $O$5, IF('Fall Input'!F59&gt;T$5, $O$5, IF(AND('Fall Input'!F59&lt;=T$5, 'Fall Input'!F59&gt;T$4), $O$4, IF('Fall Input'!F59&gt;T$4, $O$4, IF(AND('Fall Input'!F59&lt;=T$4, 'Fall Input'!F59&gt;T$3), $O$3, IF('Fall Input'!F59&gt;T$3, $O$3, IF('Fall Input'!F59&lt;=T$3, $O$2, “WHO KNOWS”)))))))))</f>
        <v/>
      </c>
      <c r="V60" s="125"/>
      <c r="W60" s="105"/>
      <c r="AC60" s="106"/>
    </row>
    <row r="61" spans="1:29" ht="18.75" x14ac:dyDescent="0.3">
      <c r="A61" s="48" t="str">
        <f>IF('Fall Input'!A61="", "", 'Fall Input'!A61)</f>
        <v/>
      </c>
      <c r="B61" s="49" t="str">
        <f t="shared" si="9"/>
        <v/>
      </c>
      <c r="C61" s="49" t="str">
        <f t="shared" si="10"/>
        <v/>
      </c>
      <c r="D61" s="49" t="str">
        <f t="shared" si="11"/>
        <v/>
      </c>
      <c r="E61" s="49" t="str">
        <f t="shared" si="12"/>
        <v/>
      </c>
      <c r="F61" s="49" t="str">
        <f t="shared" si="13"/>
        <v/>
      </c>
      <c r="G61" s="144" t="str">
        <f t="shared" si="14"/>
        <v/>
      </c>
      <c r="H61" s="145"/>
      <c r="I61" s="130"/>
      <c r="J61" s="130"/>
      <c r="K61" s="132"/>
      <c r="L61" s="125"/>
      <c r="M61" s="128"/>
      <c r="O61" s="106" t="str">
        <f t="shared" si="8"/>
        <v/>
      </c>
      <c r="P61" s="129" t="str">
        <f>IF(OR('Fall Input'!B60="", P$3=""), "", IF('Fall Input'!B60&gt;P$6, $O$6, IF(AND('Fall Input'!B60&lt;=P$6,'Fall Input'!B60&gt;P$5), $O$5, IF('Fall Input'!B60&gt;P$5, $O$5, IF(AND('Fall Input'!B60&lt;=P$5, 'Fall Input'!B60&gt;P$4), $O$4, IF('Fall Input'!B60&gt;P$4, $O$4, IF(AND('Fall Input'!B60&lt;=P$4, 'Fall Input'!B60&gt;P$3), $O$3, IF('Fall Input'!B60&gt;P$3, $O$3, IF('Fall Input'!B60&lt;=P$3, $O$2, “WHO KNOWS”)))))))))</f>
        <v/>
      </c>
      <c r="Q61" s="129" t="str">
        <f>IF(OR('Fall Input'!C60="", Q$3=""), "", IF('Fall Input'!C60&gt;Q$6, $O$6, IF(AND('Fall Input'!C60&lt;=Q$6,'Fall Input'!C60&gt;Q$5), $O$5, IF('Fall Input'!C60&gt;Q$5, $O$5, IF(AND('Fall Input'!C60&lt;=Q$5, 'Fall Input'!C60&gt;Q$4), $O$4, IF('Fall Input'!C60&gt;Q$4, $O$4, IF(AND('Fall Input'!C60&lt;=Q$4, 'Fall Input'!C60&gt;Q$3), $O$3, IF('Fall Input'!C60&gt;Q$3, $O$3, IF('Fall Input'!C60&lt;=Q$3, $O$2, “WHO KNOWS”)))))))))</f>
        <v/>
      </c>
      <c r="R61" s="129" t="str">
        <f>IF(OR('Fall Input'!D60="", R$3=""), "", IF('Fall Input'!D60&gt;R$6, $O$6, IF(AND('Fall Input'!D60&lt;=R$6,'Fall Input'!D60&gt;R$5), $O$5, IF('Fall Input'!D60&gt;R$5, $O$5, IF(AND('Fall Input'!D60&lt;=R$5, 'Fall Input'!D60&gt;R$4), $O$4, IF('Fall Input'!D60&gt;R$4, $O$4, IF(AND('Fall Input'!D60&lt;=R$4, 'Fall Input'!D60&gt;R$3), $O$3, IF('Fall Input'!D60&gt;R$3, $O$3, IF('Fall Input'!D60&lt;=R$3, $O$2, “WHO KNOWS”)))))))))</f>
        <v/>
      </c>
      <c r="S61" s="129" t="str">
        <f>IF(OR('Fall Input'!E60="", S$3=""), "", IF('Fall Input'!E60&gt;S$6, $O$6, IF(AND('Fall Input'!E60&lt;=S$6,'Fall Input'!E60&gt;S$5), $O$5, IF('Fall Input'!E60&gt;S$5, $O$5, IF(AND('Fall Input'!E60&lt;=S$5, 'Fall Input'!E60&gt;S$4), $O$4, IF('Fall Input'!E60&gt;S$4, $O$4, IF(AND('Fall Input'!E60&lt;=S$4, 'Fall Input'!E60&gt;S$3), $O$3, IF('Fall Input'!E60&gt;S$3, $O$3, IF('Fall Input'!E60&lt;=S$3, $O$2, “WHO KNOWS”)))))))))</f>
        <v/>
      </c>
      <c r="T61" s="129" t="str">
        <f>IF(OR('Fall Input'!F60="", T$3=""), "", IF('Fall Input'!F60&gt;T$6, $O$6, IF(AND('Fall Input'!F60&lt;=T$6,'Fall Input'!F60&gt;T$5), $O$5, IF('Fall Input'!F60&gt;T$5, $O$5, IF(AND('Fall Input'!F60&lt;=T$5, 'Fall Input'!F60&gt;T$4), $O$4, IF('Fall Input'!F60&gt;T$4, $O$4, IF(AND('Fall Input'!F60&lt;=T$4, 'Fall Input'!F60&gt;T$3), $O$3, IF('Fall Input'!F60&gt;T$3, $O$3, IF('Fall Input'!F60&lt;=T$3, $O$2, “WHO KNOWS”)))))))))</f>
        <v/>
      </c>
      <c r="V61" s="125"/>
      <c r="W61" s="105"/>
      <c r="AC61" s="106"/>
    </row>
    <row r="62" spans="1:29" ht="18.75" x14ac:dyDescent="0.3">
      <c r="A62" s="48" t="str">
        <f>IF('Fall Input'!A62="", "", 'Fall Input'!A62)</f>
        <v/>
      </c>
      <c r="B62" s="49" t="str">
        <f t="shared" si="9"/>
        <v/>
      </c>
      <c r="C62" s="49" t="str">
        <f t="shared" si="10"/>
        <v/>
      </c>
      <c r="D62" s="49" t="str">
        <f t="shared" si="11"/>
        <v/>
      </c>
      <c r="E62" s="49" t="str">
        <f t="shared" si="12"/>
        <v/>
      </c>
      <c r="F62" s="49" t="str">
        <f t="shared" si="13"/>
        <v/>
      </c>
      <c r="G62" s="144" t="str">
        <f t="shared" si="14"/>
        <v/>
      </c>
      <c r="H62" s="145"/>
      <c r="I62" s="130"/>
      <c r="J62" s="130"/>
      <c r="K62" s="132"/>
      <c r="L62" s="125"/>
      <c r="M62" s="128"/>
      <c r="O62" s="106" t="str">
        <f t="shared" si="8"/>
        <v/>
      </c>
      <c r="P62" s="129" t="str">
        <f>IF(OR('Fall Input'!B61="", P$3=""), "", IF('Fall Input'!B61&gt;P$6, $O$6, IF(AND('Fall Input'!B61&lt;=P$6,'Fall Input'!B61&gt;P$5), $O$5, IF('Fall Input'!B61&gt;P$5, $O$5, IF(AND('Fall Input'!B61&lt;=P$5, 'Fall Input'!B61&gt;P$4), $O$4, IF('Fall Input'!B61&gt;P$4, $O$4, IF(AND('Fall Input'!B61&lt;=P$4, 'Fall Input'!B61&gt;P$3), $O$3, IF('Fall Input'!B61&gt;P$3, $O$3, IF('Fall Input'!B61&lt;=P$3, $O$2, “WHO KNOWS”)))))))))</f>
        <v/>
      </c>
      <c r="Q62" s="129" t="str">
        <f>IF(OR('Fall Input'!C61="", Q$3=""), "", IF('Fall Input'!C61&gt;Q$6, $O$6, IF(AND('Fall Input'!C61&lt;=Q$6,'Fall Input'!C61&gt;Q$5), $O$5, IF('Fall Input'!C61&gt;Q$5, $O$5, IF(AND('Fall Input'!C61&lt;=Q$5, 'Fall Input'!C61&gt;Q$4), $O$4, IF('Fall Input'!C61&gt;Q$4, $O$4, IF(AND('Fall Input'!C61&lt;=Q$4, 'Fall Input'!C61&gt;Q$3), $O$3, IF('Fall Input'!C61&gt;Q$3, $O$3, IF('Fall Input'!C61&lt;=Q$3, $O$2, “WHO KNOWS”)))))))))</f>
        <v/>
      </c>
      <c r="R62" s="129" t="str">
        <f>IF(OR('Fall Input'!D61="", R$3=""), "", IF('Fall Input'!D61&gt;R$6, $O$6, IF(AND('Fall Input'!D61&lt;=R$6,'Fall Input'!D61&gt;R$5), $O$5, IF('Fall Input'!D61&gt;R$5, $O$5, IF(AND('Fall Input'!D61&lt;=R$5, 'Fall Input'!D61&gt;R$4), $O$4, IF('Fall Input'!D61&gt;R$4, $O$4, IF(AND('Fall Input'!D61&lt;=R$4, 'Fall Input'!D61&gt;R$3), $O$3, IF('Fall Input'!D61&gt;R$3, $O$3, IF('Fall Input'!D61&lt;=R$3, $O$2, “WHO KNOWS”)))))))))</f>
        <v/>
      </c>
      <c r="S62" s="129" t="str">
        <f>IF(OR('Fall Input'!E61="", S$3=""), "", IF('Fall Input'!E61&gt;S$6, $O$6, IF(AND('Fall Input'!E61&lt;=S$6,'Fall Input'!E61&gt;S$5), $O$5, IF('Fall Input'!E61&gt;S$5, $O$5, IF(AND('Fall Input'!E61&lt;=S$5, 'Fall Input'!E61&gt;S$4), $O$4, IF('Fall Input'!E61&gt;S$4, $O$4, IF(AND('Fall Input'!E61&lt;=S$4, 'Fall Input'!E61&gt;S$3), $O$3, IF('Fall Input'!E61&gt;S$3, $O$3, IF('Fall Input'!E61&lt;=S$3, $O$2, “WHO KNOWS”)))))))))</f>
        <v/>
      </c>
      <c r="T62" s="129" t="str">
        <f>IF(OR('Fall Input'!F61="", T$3=""), "", IF('Fall Input'!F61&gt;T$6, $O$6, IF(AND('Fall Input'!F61&lt;=T$6,'Fall Input'!F61&gt;T$5), $O$5, IF('Fall Input'!F61&gt;T$5, $O$5, IF(AND('Fall Input'!F61&lt;=T$5, 'Fall Input'!F61&gt;T$4), $O$4, IF('Fall Input'!F61&gt;T$4, $O$4, IF(AND('Fall Input'!F61&lt;=T$4, 'Fall Input'!F61&gt;T$3), $O$3, IF('Fall Input'!F61&gt;T$3, $O$3, IF('Fall Input'!F61&lt;=T$3, $O$2, “WHO KNOWS”)))))))))</f>
        <v/>
      </c>
      <c r="V62" s="125"/>
      <c r="W62" s="105"/>
      <c r="AC62" s="106"/>
    </row>
    <row r="63" spans="1:29" ht="18.75" x14ac:dyDescent="0.3">
      <c r="A63" s="48" t="str">
        <f>IF('Fall Input'!A63="", "", 'Fall Input'!A63)</f>
        <v/>
      </c>
      <c r="B63" s="49" t="str">
        <f t="shared" si="9"/>
        <v/>
      </c>
      <c r="C63" s="49" t="str">
        <f t="shared" si="10"/>
        <v/>
      </c>
      <c r="D63" s="49" t="str">
        <f t="shared" si="11"/>
        <v/>
      </c>
      <c r="E63" s="49" t="str">
        <f t="shared" si="12"/>
        <v/>
      </c>
      <c r="F63" s="49" t="str">
        <f t="shared" si="13"/>
        <v/>
      </c>
      <c r="G63" s="144" t="str">
        <f t="shared" si="14"/>
        <v/>
      </c>
      <c r="H63" s="145"/>
      <c r="I63" s="130"/>
      <c r="J63" s="130"/>
      <c r="K63" s="132"/>
      <c r="L63" s="125"/>
      <c r="M63" s="128"/>
      <c r="O63" s="106" t="str">
        <f t="shared" si="8"/>
        <v/>
      </c>
      <c r="P63" s="129" t="str">
        <f>IF(OR('Fall Input'!B62="", P$3=""), "", IF('Fall Input'!B62&gt;P$6, $O$6, IF(AND('Fall Input'!B62&lt;=P$6,'Fall Input'!B62&gt;P$5), $O$5, IF('Fall Input'!B62&gt;P$5, $O$5, IF(AND('Fall Input'!B62&lt;=P$5, 'Fall Input'!B62&gt;P$4), $O$4, IF('Fall Input'!B62&gt;P$4, $O$4, IF(AND('Fall Input'!B62&lt;=P$4, 'Fall Input'!B62&gt;P$3), $O$3, IF('Fall Input'!B62&gt;P$3, $O$3, IF('Fall Input'!B62&lt;=P$3, $O$2, “WHO KNOWS”)))))))))</f>
        <v/>
      </c>
      <c r="Q63" s="129" t="str">
        <f>IF(OR('Fall Input'!C62="", Q$3=""), "", IF('Fall Input'!C62&gt;Q$6, $O$6, IF(AND('Fall Input'!C62&lt;=Q$6,'Fall Input'!C62&gt;Q$5), $O$5, IF('Fall Input'!C62&gt;Q$5, $O$5, IF(AND('Fall Input'!C62&lt;=Q$5, 'Fall Input'!C62&gt;Q$4), $O$4, IF('Fall Input'!C62&gt;Q$4, $O$4, IF(AND('Fall Input'!C62&lt;=Q$4, 'Fall Input'!C62&gt;Q$3), $O$3, IF('Fall Input'!C62&gt;Q$3, $O$3, IF('Fall Input'!C62&lt;=Q$3, $O$2, “WHO KNOWS”)))))))))</f>
        <v/>
      </c>
      <c r="R63" s="129" t="str">
        <f>IF(OR('Fall Input'!D62="", R$3=""), "", IF('Fall Input'!D62&gt;R$6, $O$6, IF(AND('Fall Input'!D62&lt;=R$6,'Fall Input'!D62&gt;R$5), $O$5, IF('Fall Input'!D62&gt;R$5, $O$5, IF(AND('Fall Input'!D62&lt;=R$5, 'Fall Input'!D62&gt;R$4), $O$4, IF('Fall Input'!D62&gt;R$4, $O$4, IF(AND('Fall Input'!D62&lt;=R$4, 'Fall Input'!D62&gt;R$3), $O$3, IF('Fall Input'!D62&gt;R$3, $O$3, IF('Fall Input'!D62&lt;=R$3, $O$2, “WHO KNOWS”)))))))))</f>
        <v/>
      </c>
      <c r="S63" s="129" t="str">
        <f>IF(OR('Fall Input'!E62="", S$3=""), "", IF('Fall Input'!E62&gt;S$6, $O$6, IF(AND('Fall Input'!E62&lt;=S$6,'Fall Input'!E62&gt;S$5), $O$5, IF('Fall Input'!E62&gt;S$5, $O$5, IF(AND('Fall Input'!E62&lt;=S$5, 'Fall Input'!E62&gt;S$4), $O$4, IF('Fall Input'!E62&gt;S$4, $O$4, IF(AND('Fall Input'!E62&lt;=S$4, 'Fall Input'!E62&gt;S$3), $O$3, IF('Fall Input'!E62&gt;S$3, $O$3, IF('Fall Input'!E62&lt;=S$3, $O$2, “WHO KNOWS”)))))))))</f>
        <v/>
      </c>
      <c r="T63" s="129" t="str">
        <f>IF(OR('Fall Input'!F62="", T$3=""), "", IF('Fall Input'!F62&gt;T$6, $O$6, IF(AND('Fall Input'!F62&lt;=T$6,'Fall Input'!F62&gt;T$5), $O$5, IF('Fall Input'!F62&gt;T$5, $O$5, IF(AND('Fall Input'!F62&lt;=T$5, 'Fall Input'!F62&gt;T$4), $O$4, IF('Fall Input'!F62&gt;T$4, $O$4, IF(AND('Fall Input'!F62&lt;=T$4, 'Fall Input'!F62&gt;T$3), $O$3, IF('Fall Input'!F62&gt;T$3, $O$3, IF('Fall Input'!F62&lt;=T$3, $O$2, “WHO KNOWS”)))))))))</f>
        <v/>
      </c>
      <c r="V63" s="125"/>
      <c r="W63" s="105"/>
      <c r="AC63" s="106"/>
    </row>
    <row r="64" spans="1:29" ht="18.75" x14ac:dyDescent="0.3">
      <c r="A64" s="48" t="str">
        <f>IF('Fall Input'!A64="", "", 'Fall Input'!A64)</f>
        <v/>
      </c>
      <c r="B64" s="49" t="str">
        <f t="shared" si="9"/>
        <v/>
      </c>
      <c r="C64" s="49" t="str">
        <f t="shared" si="10"/>
        <v/>
      </c>
      <c r="D64" s="49" t="str">
        <f t="shared" si="11"/>
        <v/>
      </c>
      <c r="E64" s="49" t="str">
        <f t="shared" si="12"/>
        <v/>
      </c>
      <c r="F64" s="49" t="str">
        <f t="shared" si="13"/>
        <v/>
      </c>
      <c r="G64" s="144" t="str">
        <f t="shared" si="14"/>
        <v/>
      </c>
      <c r="H64" s="145"/>
      <c r="I64" s="130"/>
      <c r="J64" s="130"/>
      <c r="K64" s="132"/>
      <c r="L64" s="125"/>
      <c r="M64" s="128"/>
      <c r="O64" s="106" t="str">
        <f t="shared" si="8"/>
        <v/>
      </c>
      <c r="P64" s="129" t="str">
        <f>IF(OR('Fall Input'!B63="", P$3=""), "", IF('Fall Input'!B63&gt;P$6, $O$6, IF(AND('Fall Input'!B63&lt;=P$6,'Fall Input'!B63&gt;P$5), $O$5, IF('Fall Input'!B63&gt;P$5, $O$5, IF(AND('Fall Input'!B63&lt;=P$5, 'Fall Input'!B63&gt;P$4), $O$4, IF('Fall Input'!B63&gt;P$4, $O$4, IF(AND('Fall Input'!B63&lt;=P$4, 'Fall Input'!B63&gt;P$3), $O$3, IF('Fall Input'!B63&gt;P$3, $O$3, IF('Fall Input'!B63&lt;=P$3, $O$2, “WHO KNOWS”)))))))))</f>
        <v/>
      </c>
      <c r="Q64" s="129" t="str">
        <f>IF(OR('Fall Input'!C63="", Q$3=""), "", IF('Fall Input'!C63&gt;Q$6, $O$6, IF(AND('Fall Input'!C63&lt;=Q$6,'Fall Input'!C63&gt;Q$5), $O$5, IF('Fall Input'!C63&gt;Q$5, $O$5, IF(AND('Fall Input'!C63&lt;=Q$5, 'Fall Input'!C63&gt;Q$4), $O$4, IF('Fall Input'!C63&gt;Q$4, $O$4, IF(AND('Fall Input'!C63&lt;=Q$4, 'Fall Input'!C63&gt;Q$3), $O$3, IF('Fall Input'!C63&gt;Q$3, $O$3, IF('Fall Input'!C63&lt;=Q$3, $O$2, “WHO KNOWS”)))))))))</f>
        <v/>
      </c>
      <c r="R64" s="129" t="str">
        <f>IF(OR('Fall Input'!D63="", R$3=""), "", IF('Fall Input'!D63&gt;R$6, $O$6, IF(AND('Fall Input'!D63&lt;=R$6,'Fall Input'!D63&gt;R$5), $O$5, IF('Fall Input'!D63&gt;R$5, $O$5, IF(AND('Fall Input'!D63&lt;=R$5, 'Fall Input'!D63&gt;R$4), $O$4, IF('Fall Input'!D63&gt;R$4, $O$4, IF(AND('Fall Input'!D63&lt;=R$4, 'Fall Input'!D63&gt;R$3), $O$3, IF('Fall Input'!D63&gt;R$3, $O$3, IF('Fall Input'!D63&lt;=R$3, $O$2, “WHO KNOWS”)))))))))</f>
        <v/>
      </c>
      <c r="S64" s="129" t="str">
        <f>IF(OR('Fall Input'!E63="", S$3=""), "", IF('Fall Input'!E63&gt;S$6, $O$6, IF(AND('Fall Input'!E63&lt;=S$6,'Fall Input'!E63&gt;S$5), $O$5, IF('Fall Input'!E63&gt;S$5, $O$5, IF(AND('Fall Input'!E63&lt;=S$5, 'Fall Input'!E63&gt;S$4), $O$4, IF('Fall Input'!E63&gt;S$4, $O$4, IF(AND('Fall Input'!E63&lt;=S$4, 'Fall Input'!E63&gt;S$3), $O$3, IF('Fall Input'!E63&gt;S$3, $O$3, IF('Fall Input'!E63&lt;=S$3, $O$2, “WHO KNOWS”)))))))))</f>
        <v/>
      </c>
      <c r="T64" s="129" t="str">
        <f>IF(OR('Fall Input'!F63="", T$3=""), "", IF('Fall Input'!F63&gt;T$6, $O$6, IF(AND('Fall Input'!F63&lt;=T$6,'Fall Input'!F63&gt;T$5), $O$5, IF('Fall Input'!F63&gt;T$5, $O$5, IF(AND('Fall Input'!F63&lt;=T$5, 'Fall Input'!F63&gt;T$4), $O$4, IF('Fall Input'!F63&gt;T$4, $O$4, IF(AND('Fall Input'!F63&lt;=T$4, 'Fall Input'!F63&gt;T$3), $O$3, IF('Fall Input'!F63&gt;T$3, $O$3, IF('Fall Input'!F63&lt;=T$3, $O$2, “WHO KNOWS”)))))))))</f>
        <v/>
      </c>
      <c r="V64" s="125"/>
      <c r="W64" s="105"/>
      <c r="AC64" s="106"/>
    </row>
    <row r="65" spans="1:29" ht="18.75" x14ac:dyDescent="0.3">
      <c r="A65" s="48" t="str">
        <f>IF('Fall Input'!A65="", "", 'Fall Input'!A65)</f>
        <v/>
      </c>
      <c r="B65" s="49" t="str">
        <f t="shared" si="9"/>
        <v/>
      </c>
      <c r="C65" s="49" t="str">
        <f t="shared" si="10"/>
        <v/>
      </c>
      <c r="D65" s="49" t="str">
        <f t="shared" si="11"/>
        <v/>
      </c>
      <c r="E65" s="49" t="str">
        <f t="shared" si="12"/>
        <v/>
      </c>
      <c r="F65" s="49" t="str">
        <f t="shared" si="13"/>
        <v/>
      </c>
      <c r="G65" s="144" t="str">
        <f t="shared" si="14"/>
        <v/>
      </c>
      <c r="H65" s="145"/>
      <c r="I65" s="130"/>
      <c r="J65" s="130"/>
      <c r="K65" s="132"/>
      <c r="L65" s="125"/>
      <c r="M65" s="128"/>
      <c r="O65" s="106" t="str">
        <f t="shared" si="8"/>
        <v/>
      </c>
      <c r="P65" s="129" t="str">
        <f>IF(OR('Fall Input'!B64="", P$3=""), "", IF('Fall Input'!B64&gt;P$6, $O$6, IF(AND('Fall Input'!B64&lt;=P$6,'Fall Input'!B64&gt;P$5), $O$5, IF('Fall Input'!B64&gt;P$5, $O$5, IF(AND('Fall Input'!B64&lt;=P$5, 'Fall Input'!B64&gt;P$4), $O$4, IF('Fall Input'!B64&gt;P$4, $O$4, IF(AND('Fall Input'!B64&lt;=P$4, 'Fall Input'!B64&gt;P$3), $O$3, IF('Fall Input'!B64&gt;P$3, $O$3, IF('Fall Input'!B64&lt;=P$3, $O$2, “WHO KNOWS”)))))))))</f>
        <v/>
      </c>
      <c r="Q65" s="129" t="str">
        <f>IF(OR('Fall Input'!C64="", Q$3=""), "", IF('Fall Input'!C64&gt;Q$6, $O$6, IF(AND('Fall Input'!C64&lt;=Q$6,'Fall Input'!C64&gt;Q$5), $O$5, IF('Fall Input'!C64&gt;Q$5, $O$5, IF(AND('Fall Input'!C64&lt;=Q$5, 'Fall Input'!C64&gt;Q$4), $O$4, IF('Fall Input'!C64&gt;Q$4, $O$4, IF(AND('Fall Input'!C64&lt;=Q$4, 'Fall Input'!C64&gt;Q$3), $O$3, IF('Fall Input'!C64&gt;Q$3, $O$3, IF('Fall Input'!C64&lt;=Q$3, $O$2, “WHO KNOWS”)))))))))</f>
        <v/>
      </c>
      <c r="R65" s="129" t="str">
        <f>IF(OR('Fall Input'!D64="", R$3=""), "", IF('Fall Input'!D64&gt;R$6, $O$6, IF(AND('Fall Input'!D64&lt;=R$6,'Fall Input'!D64&gt;R$5), $O$5, IF('Fall Input'!D64&gt;R$5, $O$5, IF(AND('Fall Input'!D64&lt;=R$5, 'Fall Input'!D64&gt;R$4), $O$4, IF('Fall Input'!D64&gt;R$4, $O$4, IF(AND('Fall Input'!D64&lt;=R$4, 'Fall Input'!D64&gt;R$3), $O$3, IF('Fall Input'!D64&gt;R$3, $O$3, IF('Fall Input'!D64&lt;=R$3, $O$2, “WHO KNOWS”)))))))))</f>
        <v/>
      </c>
      <c r="S65" s="129" t="str">
        <f>IF(OR('Fall Input'!E64="", S$3=""), "", IF('Fall Input'!E64&gt;S$6, $O$6, IF(AND('Fall Input'!E64&lt;=S$6,'Fall Input'!E64&gt;S$5), $O$5, IF('Fall Input'!E64&gt;S$5, $O$5, IF(AND('Fall Input'!E64&lt;=S$5, 'Fall Input'!E64&gt;S$4), $O$4, IF('Fall Input'!E64&gt;S$4, $O$4, IF(AND('Fall Input'!E64&lt;=S$4, 'Fall Input'!E64&gt;S$3), $O$3, IF('Fall Input'!E64&gt;S$3, $O$3, IF('Fall Input'!E64&lt;=S$3, $O$2, “WHO KNOWS”)))))))))</f>
        <v/>
      </c>
      <c r="T65" s="129" t="str">
        <f>IF(OR('Fall Input'!F64="", T$3=""), "", IF('Fall Input'!F64&gt;T$6, $O$6, IF(AND('Fall Input'!F64&lt;=T$6,'Fall Input'!F64&gt;T$5), $O$5, IF('Fall Input'!F64&gt;T$5, $O$5, IF(AND('Fall Input'!F64&lt;=T$5, 'Fall Input'!F64&gt;T$4), $O$4, IF('Fall Input'!F64&gt;T$4, $O$4, IF(AND('Fall Input'!F64&lt;=T$4, 'Fall Input'!F64&gt;T$3), $O$3, IF('Fall Input'!F64&gt;T$3, $O$3, IF('Fall Input'!F64&lt;=T$3, $O$2, “WHO KNOWS”)))))))))</f>
        <v/>
      </c>
      <c r="V65" s="125"/>
      <c r="W65" s="105"/>
      <c r="AC65" s="106"/>
    </row>
    <row r="66" spans="1:29" ht="18.75" x14ac:dyDescent="0.3">
      <c r="A66" s="48" t="str">
        <f>IF('Fall Input'!A66="", "", 'Fall Input'!A66)</f>
        <v/>
      </c>
      <c r="B66" s="49" t="str">
        <f t="shared" si="9"/>
        <v/>
      </c>
      <c r="C66" s="49" t="str">
        <f t="shared" si="10"/>
        <v/>
      </c>
      <c r="D66" s="49" t="str">
        <f t="shared" si="11"/>
        <v/>
      </c>
      <c r="E66" s="49" t="str">
        <f t="shared" si="12"/>
        <v/>
      </c>
      <c r="F66" s="49" t="str">
        <f t="shared" si="13"/>
        <v/>
      </c>
      <c r="G66" s="144" t="str">
        <f t="shared" si="14"/>
        <v/>
      </c>
      <c r="H66" s="145"/>
      <c r="I66" s="130"/>
      <c r="J66" s="130"/>
      <c r="K66" s="132"/>
      <c r="L66" s="125"/>
      <c r="M66" s="128"/>
      <c r="O66" s="106" t="str">
        <f t="shared" si="8"/>
        <v/>
      </c>
      <c r="P66" s="129" t="str">
        <f>IF(OR('Fall Input'!B65="", P$3=""), "", IF('Fall Input'!B65&gt;P$6, $O$6, IF(AND('Fall Input'!B65&lt;=P$6,'Fall Input'!B65&gt;P$5), $O$5, IF('Fall Input'!B65&gt;P$5, $O$5, IF(AND('Fall Input'!B65&lt;=P$5, 'Fall Input'!B65&gt;P$4), $O$4, IF('Fall Input'!B65&gt;P$4, $O$4, IF(AND('Fall Input'!B65&lt;=P$4, 'Fall Input'!B65&gt;P$3), $O$3, IF('Fall Input'!B65&gt;P$3, $O$3, IF('Fall Input'!B65&lt;=P$3, $O$2, “WHO KNOWS”)))))))))</f>
        <v/>
      </c>
      <c r="Q66" s="129" t="str">
        <f>IF(OR('Fall Input'!C65="", Q$3=""), "", IF('Fall Input'!C65&gt;Q$6, $O$6, IF(AND('Fall Input'!C65&lt;=Q$6,'Fall Input'!C65&gt;Q$5), $O$5, IF('Fall Input'!C65&gt;Q$5, $O$5, IF(AND('Fall Input'!C65&lt;=Q$5, 'Fall Input'!C65&gt;Q$4), $O$4, IF('Fall Input'!C65&gt;Q$4, $O$4, IF(AND('Fall Input'!C65&lt;=Q$4, 'Fall Input'!C65&gt;Q$3), $O$3, IF('Fall Input'!C65&gt;Q$3, $O$3, IF('Fall Input'!C65&lt;=Q$3, $O$2, “WHO KNOWS”)))))))))</f>
        <v/>
      </c>
      <c r="R66" s="129" t="str">
        <f>IF(OR('Fall Input'!D65="", R$3=""), "", IF('Fall Input'!D65&gt;R$6, $O$6, IF(AND('Fall Input'!D65&lt;=R$6,'Fall Input'!D65&gt;R$5), $O$5, IF('Fall Input'!D65&gt;R$5, $O$5, IF(AND('Fall Input'!D65&lt;=R$5, 'Fall Input'!D65&gt;R$4), $O$4, IF('Fall Input'!D65&gt;R$4, $O$4, IF(AND('Fall Input'!D65&lt;=R$4, 'Fall Input'!D65&gt;R$3), $O$3, IF('Fall Input'!D65&gt;R$3, $O$3, IF('Fall Input'!D65&lt;=R$3, $O$2, “WHO KNOWS”)))))))))</f>
        <v/>
      </c>
      <c r="S66" s="129" t="str">
        <f>IF(OR('Fall Input'!E65="", S$3=""), "", IF('Fall Input'!E65&gt;S$6, $O$6, IF(AND('Fall Input'!E65&lt;=S$6,'Fall Input'!E65&gt;S$5), $O$5, IF('Fall Input'!E65&gt;S$5, $O$5, IF(AND('Fall Input'!E65&lt;=S$5, 'Fall Input'!E65&gt;S$4), $O$4, IF('Fall Input'!E65&gt;S$4, $O$4, IF(AND('Fall Input'!E65&lt;=S$4, 'Fall Input'!E65&gt;S$3), $O$3, IF('Fall Input'!E65&gt;S$3, $O$3, IF('Fall Input'!E65&lt;=S$3, $O$2, “WHO KNOWS”)))))))))</f>
        <v/>
      </c>
      <c r="T66" s="129" t="str">
        <f>IF(OR('Fall Input'!F65="", T$3=""), "", IF('Fall Input'!F65&gt;T$6, $O$6, IF(AND('Fall Input'!F65&lt;=T$6,'Fall Input'!F65&gt;T$5), $O$5, IF('Fall Input'!F65&gt;T$5, $O$5, IF(AND('Fall Input'!F65&lt;=T$5, 'Fall Input'!F65&gt;T$4), $O$4, IF('Fall Input'!F65&gt;T$4, $O$4, IF(AND('Fall Input'!F65&lt;=T$4, 'Fall Input'!F65&gt;T$3), $O$3, IF('Fall Input'!F65&gt;T$3, $O$3, IF('Fall Input'!F65&lt;=T$3, $O$2, “WHO KNOWS”)))))))))</f>
        <v/>
      </c>
      <c r="V66" s="125"/>
      <c r="W66" s="105"/>
      <c r="AC66" s="106"/>
    </row>
    <row r="67" spans="1:29" ht="18.75" x14ac:dyDescent="0.3">
      <c r="A67" s="48" t="str">
        <f>IF('Fall Input'!A67="", "", 'Fall Input'!A67)</f>
        <v/>
      </c>
      <c r="B67" s="49" t="str">
        <f t="shared" si="9"/>
        <v/>
      </c>
      <c r="C67" s="49" t="str">
        <f t="shared" si="10"/>
        <v/>
      </c>
      <c r="D67" s="49" t="str">
        <f t="shared" si="11"/>
        <v/>
      </c>
      <c r="E67" s="49" t="str">
        <f t="shared" si="12"/>
        <v/>
      </c>
      <c r="F67" s="49" t="str">
        <f t="shared" si="13"/>
        <v/>
      </c>
      <c r="G67" s="144" t="str">
        <f t="shared" si="14"/>
        <v/>
      </c>
      <c r="H67" s="145"/>
      <c r="I67" s="130"/>
      <c r="J67" s="130"/>
      <c r="K67" s="132"/>
      <c r="L67" s="125"/>
      <c r="M67" s="128"/>
      <c r="O67" s="106" t="str">
        <f t="shared" si="8"/>
        <v/>
      </c>
      <c r="P67" s="129" t="str">
        <f>IF(OR('Fall Input'!B66="", P$3=""), "", IF('Fall Input'!B66&gt;P$6, $O$6, IF(AND('Fall Input'!B66&lt;=P$6,'Fall Input'!B66&gt;P$5), $O$5, IF('Fall Input'!B66&gt;P$5, $O$5, IF(AND('Fall Input'!B66&lt;=P$5, 'Fall Input'!B66&gt;P$4), $O$4, IF('Fall Input'!B66&gt;P$4, $O$4, IF(AND('Fall Input'!B66&lt;=P$4, 'Fall Input'!B66&gt;P$3), $O$3, IF('Fall Input'!B66&gt;P$3, $O$3, IF('Fall Input'!B66&lt;=P$3, $O$2, “WHO KNOWS”)))))))))</f>
        <v/>
      </c>
      <c r="Q67" s="129" t="str">
        <f>IF(OR('Fall Input'!C66="", Q$3=""), "", IF('Fall Input'!C66&gt;Q$6, $O$6, IF(AND('Fall Input'!C66&lt;=Q$6,'Fall Input'!C66&gt;Q$5), $O$5, IF('Fall Input'!C66&gt;Q$5, $O$5, IF(AND('Fall Input'!C66&lt;=Q$5, 'Fall Input'!C66&gt;Q$4), $O$4, IF('Fall Input'!C66&gt;Q$4, $O$4, IF(AND('Fall Input'!C66&lt;=Q$4, 'Fall Input'!C66&gt;Q$3), $O$3, IF('Fall Input'!C66&gt;Q$3, $O$3, IF('Fall Input'!C66&lt;=Q$3, $O$2, “WHO KNOWS”)))))))))</f>
        <v/>
      </c>
      <c r="R67" s="129" t="str">
        <f>IF(OR('Fall Input'!D66="", R$3=""), "", IF('Fall Input'!D66&gt;R$6, $O$6, IF(AND('Fall Input'!D66&lt;=R$6,'Fall Input'!D66&gt;R$5), $O$5, IF('Fall Input'!D66&gt;R$5, $O$5, IF(AND('Fall Input'!D66&lt;=R$5, 'Fall Input'!D66&gt;R$4), $O$4, IF('Fall Input'!D66&gt;R$4, $O$4, IF(AND('Fall Input'!D66&lt;=R$4, 'Fall Input'!D66&gt;R$3), $O$3, IF('Fall Input'!D66&gt;R$3, $O$3, IF('Fall Input'!D66&lt;=R$3, $O$2, “WHO KNOWS”)))))))))</f>
        <v/>
      </c>
      <c r="S67" s="129" t="str">
        <f>IF(OR('Fall Input'!E66="", S$3=""), "", IF('Fall Input'!E66&gt;S$6, $O$6, IF(AND('Fall Input'!E66&lt;=S$6,'Fall Input'!E66&gt;S$5), $O$5, IF('Fall Input'!E66&gt;S$5, $O$5, IF(AND('Fall Input'!E66&lt;=S$5, 'Fall Input'!E66&gt;S$4), $O$4, IF('Fall Input'!E66&gt;S$4, $O$4, IF(AND('Fall Input'!E66&lt;=S$4, 'Fall Input'!E66&gt;S$3), $O$3, IF('Fall Input'!E66&gt;S$3, $O$3, IF('Fall Input'!E66&lt;=S$3, $O$2, “WHO KNOWS”)))))))))</f>
        <v/>
      </c>
      <c r="T67" s="129" t="str">
        <f>IF(OR('Fall Input'!F66="", T$3=""), "", IF('Fall Input'!F66&gt;T$6, $O$6, IF(AND('Fall Input'!F66&lt;=T$6,'Fall Input'!F66&gt;T$5), $O$5, IF('Fall Input'!F66&gt;T$5, $O$5, IF(AND('Fall Input'!F66&lt;=T$5, 'Fall Input'!F66&gt;T$4), $O$4, IF('Fall Input'!F66&gt;T$4, $O$4, IF(AND('Fall Input'!F66&lt;=T$4, 'Fall Input'!F66&gt;T$3), $O$3, IF('Fall Input'!F66&gt;T$3, $O$3, IF('Fall Input'!F66&lt;=T$3, $O$2, “WHO KNOWS”)))))))))</f>
        <v/>
      </c>
      <c r="V67" s="125"/>
      <c r="W67" s="105"/>
      <c r="AC67" s="106"/>
    </row>
    <row r="68" spans="1:29" ht="18.75" x14ac:dyDescent="0.3">
      <c r="A68" s="48" t="str">
        <f>IF('Fall Input'!A68="", "", 'Fall Input'!A68)</f>
        <v/>
      </c>
      <c r="B68" s="49" t="str">
        <f t="shared" si="9"/>
        <v/>
      </c>
      <c r="C68" s="49" t="str">
        <f t="shared" si="10"/>
        <v/>
      </c>
      <c r="D68" s="49" t="str">
        <f t="shared" si="11"/>
        <v/>
      </c>
      <c r="E68" s="49" t="str">
        <f t="shared" si="12"/>
        <v/>
      </c>
      <c r="F68" s="49" t="str">
        <f t="shared" si="13"/>
        <v/>
      </c>
      <c r="G68" s="144" t="str">
        <f t="shared" si="14"/>
        <v/>
      </c>
      <c r="H68" s="145"/>
      <c r="I68" s="130"/>
      <c r="J68" s="130"/>
      <c r="K68" s="132"/>
      <c r="L68" s="125"/>
      <c r="M68" s="128"/>
      <c r="O68" s="106" t="str">
        <f t="shared" si="8"/>
        <v/>
      </c>
      <c r="P68" s="129" t="str">
        <f>IF(OR('Fall Input'!B67="", P$3=""), "", IF('Fall Input'!B67&gt;P$6, $O$6, IF(AND('Fall Input'!B67&lt;=P$6,'Fall Input'!B67&gt;P$5), $O$5, IF('Fall Input'!B67&gt;P$5, $O$5, IF(AND('Fall Input'!B67&lt;=P$5, 'Fall Input'!B67&gt;P$4), $O$4, IF('Fall Input'!B67&gt;P$4, $O$4, IF(AND('Fall Input'!B67&lt;=P$4, 'Fall Input'!B67&gt;P$3), $O$3, IF('Fall Input'!B67&gt;P$3, $O$3, IF('Fall Input'!B67&lt;=P$3, $O$2, “WHO KNOWS”)))))))))</f>
        <v/>
      </c>
      <c r="Q68" s="129" t="str">
        <f>IF(OR('Fall Input'!C67="", Q$3=""), "", IF('Fall Input'!C67&gt;Q$6, $O$6, IF(AND('Fall Input'!C67&lt;=Q$6,'Fall Input'!C67&gt;Q$5), $O$5, IF('Fall Input'!C67&gt;Q$5, $O$5, IF(AND('Fall Input'!C67&lt;=Q$5, 'Fall Input'!C67&gt;Q$4), $O$4, IF('Fall Input'!C67&gt;Q$4, $O$4, IF(AND('Fall Input'!C67&lt;=Q$4, 'Fall Input'!C67&gt;Q$3), $O$3, IF('Fall Input'!C67&gt;Q$3, $O$3, IF('Fall Input'!C67&lt;=Q$3, $O$2, “WHO KNOWS”)))))))))</f>
        <v/>
      </c>
      <c r="R68" s="129" t="str">
        <f>IF(OR('Fall Input'!D67="", R$3=""), "", IF('Fall Input'!D67&gt;R$6, $O$6, IF(AND('Fall Input'!D67&lt;=R$6,'Fall Input'!D67&gt;R$5), $O$5, IF('Fall Input'!D67&gt;R$5, $O$5, IF(AND('Fall Input'!D67&lt;=R$5, 'Fall Input'!D67&gt;R$4), $O$4, IF('Fall Input'!D67&gt;R$4, $O$4, IF(AND('Fall Input'!D67&lt;=R$4, 'Fall Input'!D67&gt;R$3), $O$3, IF('Fall Input'!D67&gt;R$3, $O$3, IF('Fall Input'!D67&lt;=R$3, $O$2, “WHO KNOWS”)))))))))</f>
        <v/>
      </c>
      <c r="S68" s="129" t="str">
        <f>IF(OR('Fall Input'!E67="", S$3=""), "", IF('Fall Input'!E67&gt;S$6, $O$6, IF(AND('Fall Input'!E67&lt;=S$6,'Fall Input'!E67&gt;S$5), $O$5, IF('Fall Input'!E67&gt;S$5, $O$5, IF(AND('Fall Input'!E67&lt;=S$5, 'Fall Input'!E67&gt;S$4), $O$4, IF('Fall Input'!E67&gt;S$4, $O$4, IF(AND('Fall Input'!E67&lt;=S$4, 'Fall Input'!E67&gt;S$3), $O$3, IF('Fall Input'!E67&gt;S$3, $O$3, IF('Fall Input'!E67&lt;=S$3, $O$2, “WHO KNOWS”)))))))))</f>
        <v/>
      </c>
      <c r="T68" s="129" t="str">
        <f>IF(OR('Fall Input'!F67="", T$3=""), "", IF('Fall Input'!F67&gt;T$6, $O$6, IF(AND('Fall Input'!F67&lt;=T$6,'Fall Input'!F67&gt;T$5), $O$5, IF('Fall Input'!F67&gt;T$5, $O$5, IF(AND('Fall Input'!F67&lt;=T$5, 'Fall Input'!F67&gt;T$4), $O$4, IF('Fall Input'!F67&gt;T$4, $O$4, IF(AND('Fall Input'!F67&lt;=T$4, 'Fall Input'!F67&gt;T$3), $O$3, IF('Fall Input'!F67&gt;T$3, $O$3, IF('Fall Input'!F67&lt;=T$3, $O$2, “WHO KNOWS”)))))))))</f>
        <v/>
      </c>
      <c r="V68" s="125"/>
      <c r="W68" s="105"/>
      <c r="AC68" s="106"/>
    </row>
    <row r="69" spans="1:29" ht="18.75" x14ac:dyDescent="0.3">
      <c r="A69" s="48" t="str">
        <f>IF('Fall Input'!A69="", "", 'Fall Input'!A69)</f>
        <v/>
      </c>
      <c r="B69" s="49" t="str">
        <f t="shared" si="9"/>
        <v/>
      </c>
      <c r="C69" s="49" t="str">
        <f t="shared" si="10"/>
        <v/>
      </c>
      <c r="D69" s="49" t="str">
        <f t="shared" si="11"/>
        <v/>
      </c>
      <c r="E69" s="49" t="str">
        <f t="shared" si="12"/>
        <v/>
      </c>
      <c r="F69" s="49" t="str">
        <f t="shared" si="13"/>
        <v/>
      </c>
      <c r="G69" s="144" t="str">
        <f t="shared" si="14"/>
        <v/>
      </c>
      <c r="H69" s="145"/>
      <c r="I69" s="130"/>
      <c r="J69" s="130"/>
      <c r="K69" s="132"/>
      <c r="L69" s="125"/>
      <c r="M69" s="128"/>
      <c r="O69" s="106" t="str">
        <f t="shared" si="8"/>
        <v/>
      </c>
      <c r="P69" s="129" t="str">
        <f>IF(OR('Fall Input'!B68="", P$3=""), "", IF('Fall Input'!B68&gt;P$6, $O$6, IF(AND('Fall Input'!B68&lt;=P$6,'Fall Input'!B68&gt;P$5), $O$5, IF('Fall Input'!B68&gt;P$5, $O$5, IF(AND('Fall Input'!B68&lt;=P$5, 'Fall Input'!B68&gt;P$4), $O$4, IF('Fall Input'!B68&gt;P$4, $O$4, IF(AND('Fall Input'!B68&lt;=P$4, 'Fall Input'!B68&gt;P$3), $O$3, IF('Fall Input'!B68&gt;P$3, $O$3, IF('Fall Input'!B68&lt;=P$3, $O$2, “WHO KNOWS”)))))))))</f>
        <v/>
      </c>
      <c r="Q69" s="129" t="str">
        <f>IF(OR('Fall Input'!C68="", Q$3=""), "", IF('Fall Input'!C68&gt;Q$6, $O$6, IF(AND('Fall Input'!C68&lt;=Q$6,'Fall Input'!C68&gt;Q$5), $O$5, IF('Fall Input'!C68&gt;Q$5, $O$5, IF(AND('Fall Input'!C68&lt;=Q$5, 'Fall Input'!C68&gt;Q$4), $O$4, IF('Fall Input'!C68&gt;Q$4, $O$4, IF(AND('Fall Input'!C68&lt;=Q$4, 'Fall Input'!C68&gt;Q$3), $O$3, IF('Fall Input'!C68&gt;Q$3, $O$3, IF('Fall Input'!C68&lt;=Q$3, $O$2, “WHO KNOWS”)))))))))</f>
        <v/>
      </c>
      <c r="R69" s="129" t="str">
        <f>IF(OR('Fall Input'!D68="", R$3=""), "", IF('Fall Input'!D68&gt;R$6, $O$6, IF(AND('Fall Input'!D68&lt;=R$6,'Fall Input'!D68&gt;R$5), $O$5, IF('Fall Input'!D68&gt;R$5, $O$5, IF(AND('Fall Input'!D68&lt;=R$5, 'Fall Input'!D68&gt;R$4), $O$4, IF('Fall Input'!D68&gt;R$4, $O$4, IF(AND('Fall Input'!D68&lt;=R$4, 'Fall Input'!D68&gt;R$3), $O$3, IF('Fall Input'!D68&gt;R$3, $O$3, IF('Fall Input'!D68&lt;=R$3, $O$2, “WHO KNOWS”)))))))))</f>
        <v/>
      </c>
      <c r="S69" s="129" t="str">
        <f>IF(OR('Fall Input'!E68="", S$3=""), "", IF('Fall Input'!E68&gt;S$6, $O$6, IF(AND('Fall Input'!E68&lt;=S$6,'Fall Input'!E68&gt;S$5), $O$5, IF('Fall Input'!E68&gt;S$5, $O$5, IF(AND('Fall Input'!E68&lt;=S$5, 'Fall Input'!E68&gt;S$4), $O$4, IF('Fall Input'!E68&gt;S$4, $O$4, IF(AND('Fall Input'!E68&lt;=S$4, 'Fall Input'!E68&gt;S$3), $O$3, IF('Fall Input'!E68&gt;S$3, $O$3, IF('Fall Input'!E68&lt;=S$3, $O$2, “WHO KNOWS”)))))))))</f>
        <v/>
      </c>
      <c r="T69" s="129" t="str">
        <f>IF(OR('Fall Input'!F68="", T$3=""), "", IF('Fall Input'!F68&gt;T$6, $O$6, IF(AND('Fall Input'!F68&lt;=T$6,'Fall Input'!F68&gt;T$5), $O$5, IF('Fall Input'!F68&gt;T$5, $O$5, IF(AND('Fall Input'!F68&lt;=T$5, 'Fall Input'!F68&gt;T$4), $O$4, IF('Fall Input'!F68&gt;T$4, $O$4, IF(AND('Fall Input'!F68&lt;=T$4, 'Fall Input'!F68&gt;T$3), $O$3, IF('Fall Input'!F68&gt;T$3, $O$3, IF('Fall Input'!F68&lt;=T$3, $O$2, “WHO KNOWS”)))))))))</f>
        <v/>
      </c>
      <c r="V69" s="125"/>
      <c r="W69" s="105"/>
      <c r="AC69" s="106"/>
    </row>
    <row r="70" spans="1:29" ht="18.75" x14ac:dyDescent="0.3">
      <c r="A70" s="48" t="str">
        <f>IF('Fall Input'!A70="", "", 'Fall Input'!A70)</f>
        <v/>
      </c>
      <c r="B70" s="49" t="str">
        <f t="shared" si="9"/>
        <v/>
      </c>
      <c r="C70" s="49" t="str">
        <f t="shared" si="10"/>
        <v/>
      </c>
      <c r="D70" s="49" t="str">
        <f t="shared" si="11"/>
        <v/>
      </c>
      <c r="E70" s="49" t="str">
        <f t="shared" si="12"/>
        <v/>
      </c>
      <c r="F70" s="49" t="str">
        <f t="shared" si="13"/>
        <v/>
      </c>
      <c r="G70" s="144" t="str">
        <f t="shared" si="14"/>
        <v/>
      </c>
      <c r="H70" s="145"/>
      <c r="I70" s="130"/>
      <c r="J70" s="130"/>
      <c r="K70" s="132"/>
      <c r="L70" s="125"/>
      <c r="M70" s="128"/>
      <c r="O70" s="106" t="str">
        <f t="shared" si="8"/>
        <v/>
      </c>
      <c r="P70" s="129" t="str">
        <f>IF(OR('Fall Input'!B69="", P$3=""), "", IF('Fall Input'!B69&gt;P$6, $O$6, IF(AND('Fall Input'!B69&lt;=P$6,'Fall Input'!B69&gt;P$5), $O$5, IF('Fall Input'!B69&gt;P$5, $O$5, IF(AND('Fall Input'!B69&lt;=P$5, 'Fall Input'!B69&gt;P$4), $O$4, IF('Fall Input'!B69&gt;P$4, $O$4, IF(AND('Fall Input'!B69&lt;=P$4, 'Fall Input'!B69&gt;P$3), $O$3, IF('Fall Input'!B69&gt;P$3, $O$3, IF('Fall Input'!B69&lt;=P$3, $O$2, “WHO KNOWS”)))))))))</f>
        <v/>
      </c>
      <c r="Q70" s="129" t="str">
        <f>IF(OR('Fall Input'!C69="", Q$3=""), "", IF('Fall Input'!C69&gt;Q$6, $O$6, IF(AND('Fall Input'!C69&lt;=Q$6,'Fall Input'!C69&gt;Q$5), $O$5, IF('Fall Input'!C69&gt;Q$5, $O$5, IF(AND('Fall Input'!C69&lt;=Q$5, 'Fall Input'!C69&gt;Q$4), $O$4, IF('Fall Input'!C69&gt;Q$4, $O$4, IF(AND('Fall Input'!C69&lt;=Q$4, 'Fall Input'!C69&gt;Q$3), $O$3, IF('Fall Input'!C69&gt;Q$3, $O$3, IF('Fall Input'!C69&lt;=Q$3, $O$2, “WHO KNOWS”)))))))))</f>
        <v/>
      </c>
      <c r="R70" s="129" t="str">
        <f>IF(OR('Fall Input'!D69="", R$3=""), "", IF('Fall Input'!D69&gt;R$6, $O$6, IF(AND('Fall Input'!D69&lt;=R$6,'Fall Input'!D69&gt;R$5), $O$5, IF('Fall Input'!D69&gt;R$5, $O$5, IF(AND('Fall Input'!D69&lt;=R$5, 'Fall Input'!D69&gt;R$4), $O$4, IF('Fall Input'!D69&gt;R$4, $O$4, IF(AND('Fall Input'!D69&lt;=R$4, 'Fall Input'!D69&gt;R$3), $O$3, IF('Fall Input'!D69&gt;R$3, $O$3, IF('Fall Input'!D69&lt;=R$3, $O$2, “WHO KNOWS”)))))))))</f>
        <v/>
      </c>
      <c r="S70" s="129" t="str">
        <f>IF(OR('Fall Input'!E69="", S$3=""), "", IF('Fall Input'!E69&gt;S$6, $O$6, IF(AND('Fall Input'!E69&lt;=S$6,'Fall Input'!E69&gt;S$5), $O$5, IF('Fall Input'!E69&gt;S$5, $O$5, IF(AND('Fall Input'!E69&lt;=S$5, 'Fall Input'!E69&gt;S$4), $O$4, IF('Fall Input'!E69&gt;S$4, $O$4, IF(AND('Fall Input'!E69&lt;=S$4, 'Fall Input'!E69&gt;S$3), $O$3, IF('Fall Input'!E69&gt;S$3, $O$3, IF('Fall Input'!E69&lt;=S$3, $O$2, “WHO KNOWS”)))))))))</f>
        <v/>
      </c>
      <c r="T70" s="129" t="str">
        <f>IF(OR('Fall Input'!F69="", T$3=""), "", IF('Fall Input'!F69&gt;T$6, $O$6, IF(AND('Fall Input'!F69&lt;=T$6,'Fall Input'!F69&gt;T$5), $O$5, IF('Fall Input'!F69&gt;T$5, $O$5, IF(AND('Fall Input'!F69&lt;=T$5, 'Fall Input'!F69&gt;T$4), $O$4, IF('Fall Input'!F69&gt;T$4, $O$4, IF(AND('Fall Input'!F69&lt;=T$4, 'Fall Input'!F69&gt;T$3), $O$3, IF('Fall Input'!F69&gt;T$3, $O$3, IF('Fall Input'!F69&lt;=T$3, $O$2, “WHO KNOWS”)))))))))</f>
        <v/>
      </c>
      <c r="V70" s="125"/>
      <c r="W70" s="105"/>
      <c r="AC70" s="106"/>
    </row>
    <row r="71" spans="1:29" ht="18.75" x14ac:dyDescent="0.3">
      <c r="A71" s="48" t="str">
        <f>IF('Fall Input'!A71="", "", 'Fall Input'!A71)</f>
        <v/>
      </c>
      <c r="B71" s="49" t="str">
        <f t="shared" si="9"/>
        <v/>
      </c>
      <c r="C71" s="49" t="str">
        <f t="shared" si="10"/>
        <v/>
      </c>
      <c r="D71" s="49" t="str">
        <f t="shared" si="11"/>
        <v/>
      </c>
      <c r="E71" s="49" t="str">
        <f t="shared" si="12"/>
        <v/>
      </c>
      <c r="F71" s="49" t="str">
        <f t="shared" si="13"/>
        <v/>
      </c>
      <c r="G71" s="144" t="str">
        <f t="shared" si="14"/>
        <v/>
      </c>
      <c r="H71" s="145"/>
      <c r="I71" s="130"/>
      <c r="J71" s="130"/>
      <c r="K71" s="132"/>
      <c r="L71" s="125"/>
      <c r="M71" s="128"/>
      <c r="O71" s="106" t="str">
        <f t="shared" si="8"/>
        <v/>
      </c>
      <c r="P71" s="129" t="str">
        <f>IF(OR('Fall Input'!B70="", P$3=""), "", IF('Fall Input'!B70&gt;P$6, $O$6, IF(AND('Fall Input'!B70&lt;=P$6,'Fall Input'!B70&gt;P$5), $O$5, IF('Fall Input'!B70&gt;P$5, $O$5, IF(AND('Fall Input'!B70&lt;=P$5, 'Fall Input'!B70&gt;P$4), $O$4, IF('Fall Input'!B70&gt;P$4, $O$4, IF(AND('Fall Input'!B70&lt;=P$4, 'Fall Input'!B70&gt;P$3), $O$3, IF('Fall Input'!B70&gt;P$3, $O$3, IF('Fall Input'!B70&lt;=P$3, $O$2, “WHO KNOWS”)))))))))</f>
        <v/>
      </c>
      <c r="Q71" s="129" t="str">
        <f>IF(OR('Fall Input'!C70="", Q$3=""), "", IF('Fall Input'!C70&gt;Q$6, $O$6, IF(AND('Fall Input'!C70&lt;=Q$6,'Fall Input'!C70&gt;Q$5), $O$5, IF('Fall Input'!C70&gt;Q$5, $O$5, IF(AND('Fall Input'!C70&lt;=Q$5, 'Fall Input'!C70&gt;Q$4), $O$4, IF('Fall Input'!C70&gt;Q$4, $O$4, IF(AND('Fall Input'!C70&lt;=Q$4, 'Fall Input'!C70&gt;Q$3), $O$3, IF('Fall Input'!C70&gt;Q$3, $O$3, IF('Fall Input'!C70&lt;=Q$3, $O$2, “WHO KNOWS”)))))))))</f>
        <v/>
      </c>
      <c r="R71" s="129" t="str">
        <f>IF(OR('Fall Input'!D70="", R$3=""), "", IF('Fall Input'!D70&gt;R$6, $O$6, IF(AND('Fall Input'!D70&lt;=R$6,'Fall Input'!D70&gt;R$5), $O$5, IF('Fall Input'!D70&gt;R$5, $O$5, IF(AND('Fall Input'!D70&lt;=R$5, 'Fall Input'!D70&gt;R$4), $O$4, IF('Fall Input'!D70&gt;R$4, $O$4, IF(AND('Fall Input'!D70&lt;=R$4, 'Fall Input'!D70&gt;R$3), $O$3, IF('Fall Input'!D70&gt;R$3, $O$3, IF('Fall Input'!D70&lt;=R$3, $O$2, “WHO KNOWS”)))))))))</f>
        <v/>
      </c>
      <c r="S71" s="129" t="str">
        <f>IF(OR('Fall Input'!E70="", S$3=""), "", IF('Fall Input'!E70&gt;S$6, $O$6, IF(AND('Fall Input'!E70&lt;=S$6,'Fall Input'!E70&gt;S$5), $O$5, IF('Fall Input'!E70&gt;S$5, $O$5, IF(AND('Fall Input'!E70&lt;=S$5, 'Fall Input'!E70&gt;S$4), $O$4, IF('Fall Input'!E70&gt;S$4, $O$4, IF(AND('Fall Input'!E70&lt;=S$4, 'Fall Input'!E70&gt;S$3), $O$3, IF('Fall Input'!E70&gt;S$3, $O$3, IF('Fall Input'!E70&lt;=S$3, $O$2, “WHO KNOWS”)))))))))</f>
        <v/>
      </c>
      <c r="T71" s="129" t="str">
        <f>IF(OR('Fall Input'!F70="", T$3=""), "", IF('Fall Input'!F70&gt;T$6, $O$6, IF(AND('Fall Input'!F70&lt;=T$6,'Fall Input'!F70&gt;T$5), $O$5, IF('Fall Input'!F70&gt;T$5, $O$5, IF(AND('Fall Input'!F70&lt;=T$5, 'Fall Input'!F70&gt;T$4), $O$4, IF('Fall Input'!F70&gt;T$4, $O$4, IF(AND('Fall Input'!F70&lt;=T$4, 'Fall Input'!F70&gt;T$3), $O$3, IF('Fall Input'!F70&gt;T$3, $O$3, IF('Fall Input'!F70&lt;=T$3, $O$2, “WHO KNOWS”)))))))))</f>
        <v/>
      </c>
      <c r="V71" s="125"/>
      <c r="W71" s="105"/>
      <c r="AC71" s="106"/>
    </row>
    <row r="72" spans="1:29" ht="18.75" x14ac:dyDescent="0.3">
      <c r="A72" s="48" t="str">
        <f>IF('Fall Input'!A72="", "", 'Fall Input'!A72)</f>
        <v/>
      </c>
      <c r="B72" s="49" t="str">
        <f t="shared" ref="B72:B103" si="15">IF(P73="", "", IF(P73=1, $N$2, IF(P73=2, $N$3, IF(P73=3, $N$4, IF(P73=4, $N$5, IF(P73=5, $N$6, ""))))))</f>
        <v/>
      </c>
      <c r="C72" s="49" t="str">
        <f t="shared" ref="C72:C103" si="16">IF(Q73="", "", IF(Q73=1, $N$2, IF(Q73=2, $N$3, IF(Q73=3, $N$4, IF(Q73=4, $N$5, IF(Q73=5, $N$6, ""))))))</f>
        <v/>
      </c>
      <c r="D72" s="49" t="str">
        <f t="shared" ref="D72:D103" si="17">IF(R73="", "", IF(R73=1, $N$2, IF(R73=2, $N$3, IF(R73=3, $N$4, IF(R73=4, $N$5, IF(R73=5, $N$6, ""))))))</f>
        <v/>
      </c>
      <c r="E72" s="49" t="str">
        <f t="shared" ref="E72:E103" si="18">IF(S73="", "", IF(S73=1, $N$2, IF(S73=2, $N$3, IF(S73=3, $N$4, IF(S73=4, $N$5, IF(S73=5, $N$6, ""))))))</f>
        <v/>
      </c>
      <c r="F72" s="49" t="str">
        <f t="shared" ref="F72:F103" si="19">IF(T73="", "", IF(T73=1, $N$2, IF(T73=2, $N$3, IF(T73=3, $N$4, IF(T73=4, $N$5, IF(T73=5, $N$6, ""))))))</f>
        <v/>
      </c>
      <c r="G72" s="144" t="str">
        <f t="shared" ref="G72:G103" si="20">IF(H72&lt;&gt;"", H72,IF(O73="","",IF(O73=1,$N$2,IF(O73=2,$N$3,IF(O73=3,$N$4,IF(O73=4,$N$5,IF(O73=5,$N$6,H72)))))))</f>
        <v/>
      </c>
      <c r="H72" s="145"/>
      <c r="I72" s="130"/>
      <c r="J72" s="130"/>
      <c r="K72" s="132"/>
      <c r="L72" s="125"/>
      <c r="M72" s="128"/>
      <c r="O72" s="106" t="str">
        <f t="shared" si="8"/>
        <v/>
      </c>
      <c r="P72" s="129" t="str">
        <f>IF(OR('Fall Input'!B71="", P$3=""), "", IF('Fall Input'!B71&gt;P$6, $O$6, IF(AND('Fall Input'!B71&lt;=P$6,'Fall Input'!B71&gt;P$5), $O$5, IF('Fall Input'!B71&gt;P$5, $O$5, IF(AND('Fall Input'!B71&lt;=P$5, 'Fall Input'!B71&gt;P$4), $O$4, IF('Fall Input'!B71&gt;P$4, $O$4, IF(AND('Fall Input'!B71&lt;=P$4, 'Fall Input'!B71&gt;P$3), $O$3, IF('Fall Input'!B71&gt;P$3, $O$3, IF('Fall Input'!B71&lt;=P$3, $O$2, “WHO KNOWS”)))))))))</f>
        <v/>
      </c>
      <c r="Q72" s="129" t="str">
        <f>IF(OR('Fall Input'!C71="", Q$3=""), "", IF('Fall Input'!C71&gt;Q$6, $O$6, IF(AND('Fall Input'!C71&lt;=Q$6,'Fall Input'!C71&gt;Q$5), $O$5, IF('Fall Input'!C71&gt;Q$5, $O$5, IF(AND('Fall Input'!C71&lt;=Q$5, 'Fall Input'!C71&gt;Q$4), $O$4, IF('Fall Input'!C71&gt;Q$4, $O$4, IF(AND('Fall Input'!C71&lt;=Q$4, 'Fall Input'!C71&gt;Q$3), $O$3, IF('Fall Input'!C71&gt;Q$3, $O$3, IF('Fall Input'!C71&lt;=Q$3, $O$2, “WHO KNOWS”)))))))))</f>
        <v/>
      </c>
      <c r="R72" s="129" t="str">
        <f>IF(OR('Fall Input'!D71="", R$3=""), "", IF('Fall Input'!D71&gt;R$6, $O$6, IF(AND('Fall Input'!D71&lt;=R$6,'Fall Input'!D71&gt;R$5), $O$5, IF('Fall Input'!D71&gt;R$5, $O$5, IF(AND('Fall Input'!D71&lt;=R$5, 'Fall Input'!D71&gt;R$4), $O$4, IF('Fall Input'!D71&gt;R$4, $O$4, IF(AND('Fall Input'!D71&lt;=R$4, 'Fall Input'!D71&gt;R$3), $O$3, IF('Fall Input'!D71&gt;R$3, $O$3, IF('Fall Input'!D71&lt;=R$3, $O$2, “WHO KNOWS”)))))))))</f>
        <v/>
      </c>
      <c r="S72" s="129" t="str">
        <f>IF(OR('Fall Input'!E71="", S$3=""), "", IF('Fall Input'!E71&gt;S$6, $O$6, IF(AND('Fall Input'!E71&lt;=S$6,'Fall Input'!E71&gt;S$5), $O$5, IF('Fall Input'!E71&gt;S$5, $O$5, IF(AND('Fall Input'!E71&lt;=S$5, 'Fall Input'!E71&gt;S$4), $O$4, IF('Fall Input'!E71&gt;S$4, $O$4, IF(AND('Fall Input'!E71&lt;=S$4, 'Fall Input'!E71&gt;S$3), $O$3, IF('Fall Input'!E71&gt;S$3, $O$3, IF('Fall Input'!E71&lt;=S$3, $O$2, “WHO KNOWS”)))))))))</f>
        <v/>
      </c>
      <c r="T72" s="129" t="str">
        <f>IF(OR('Fall Input'!F71="", T$3=""), "", IF('Fall Input'!F71&gt;T$6, $O$6, IF(AND('Fall Input'!F71&lt;=T$6,'Fall Input'!F71&gt;T$5), $O$5, IF('Fall Input'!F71&gt;T$5, $O$5, IF(AND('Fall Input'!F71&lt;=T$5, 'Fall Input'!F71&gt;T$4), $O$4, IF('Fall Input'!F71&gt;T$4, $O$4, IF(AND('Fall Input'!F71&lt;=T$4, 'Fall Input'!F71&gt;T$3), $O$3, IF('Fall Input'!F71&gt;T$3, $O$3, IF('Fall Input'!F71&lt;=T$3, $O$2, “WHO KNOWS”)))))))))</f>
        <v/>
      </c>
      <c r="V72" s="125"/>
      <c r="W72" s="105"/>
      <c r="AC72" s="106"/>
    </row>
    <row r="73" spans="1:29" ht="18.75" x14ac:dyDescent="0.3">
      <c r="A73" s="48" t="str">
        <f>IF('Fall Input'!A73="", "", 'Fall Input'!A73)</f>
        <v/>
      </c>
      <c r="B73" s="49" t="str">
        <f t="shared" si="15"/>
        <v/>
      </c>
      <c r="C73" s="49" t="str">
        <f t="shared" si="16"/>
        <v/>
      </c>
      <c r="D73" s="49" t="str">
        <f t="shared" si="17"/>
        <v/>
      </c>
      <c r="E73" s="49" t="str">
        <f t="shared" si="18"/>
        <v/>
      </c>
      <c r="F73" s="49" t="str">
        <f t="shared" si="19"/>
        <v/>
      </c>
      <c r="G73" s="144" t="str">
        <f t="shared" si="20"/>
        <v/>
      </c>
      <c r="H73" s="145"/>
      <c r="I73" s="130"/>
      <c r="J73" s="130"/>
      <c r="K73" s="132"/>
      <c r="L73" s="125"/>
      <c r="M73" s="128"/>
      <c r="O73" s="106" t="str">
        <f t="shared" si="8"/>
        <v/>
      </c>
      <c r="P73" s="129" t="str">
        <f>IF(OR('Fall Input'!B72="", P$3=""), "", IF('Fall Input'!B72&gt;P$6, $O$6, IF(AND('Fall Input'!B72&lt;=P$6,'Fall Input'!B72&gt;P$5), $O$5, IF('Fall Input'!B72&gt;P$5, $O$5, IF(AND('Fall Input'!B72&lt;=P$5, 'Fall Input'!B72&gt;P$4), $O$4, IF('Fall Input'!B72&gt;P$4, $O$4, IF(AND('Fall Input'!B72&lt;=P$4, 'Fall Input'!B72&gt;P$3), $O$3, IF('Fall Input'!B72&gt;P$3, $O$3, IF('Fall Input'!B72&lt;=P$3, $O$2, “WHO KNOWS”)))))))))</f>
        <v/>
      </c>
      <c r="Q73" s="129" t="str">
        <f>IF(OR('Fall Input'!C72="", Q$3=""), "", IF('Fall Input'!C72&gt;Q$6, $O$6, IF(AND('Fall Input'!C72&lt;=Q$6,'Fall Input'!C72&gt;Q$5), $O$5, IF('Fall Input'!C72&gt;Q$5, $O$5, IF(AND('Fall Input'!C72&lt;=Q$5, 'Fall Input'!C72&gt;Q$4), $O$4, IF('Fall Input'!C72&gt;Q$4, $O$4, IF(AND('Fall Input'!C72&lt;=Q$4, 'Fall Input'!C72&gt;Q$3), $O$3, IF('Fall Input'!C72&gt;Q$3, $O$3, IF('Fall Input'!C72&lt;=Q$3, $O$2, “WHO KNOWS”)))))))))</f>
        <v/>
      </c>
      <c r="R73" s="129" t="str">
        <f>IF(OR('Fall Input'!D72="", R$3=""), "", IF('Fall Input'!D72&gt;R$6, $O$6, IF(AND('Fall Input'!D72&lt;=R$6,'Fall Input'!D72&gt;R$5), $O$5, IF('Fall Input'!D72&gt;R$5, $O$5, IF(AND('Fall Input'!D72&lt;=R$5, 'Fall Input'!D72&gt;R$4), $O$4, IF('Fall Input'!D72&gt;R$4, $O$4, IF(AND('Fall Input'!D72&lt;=R$4, 'Fall Input'!D72&gt;R$3), $O$3, IF('Fall Input'!D72&gt;R$3, $O$3, IF('Fall Input'!D72&lt;=R$3, $O$2, “WHO KNOWS”)))))))))</f>
        <v/>
      </c>
      <c r="S73" s="129" t="str">
        <f>IF(OR('Fall Input'!E72="", S$3=""), "", IF('Fall Input'!E72&gt;S$6, $O$6, IF(AND('Fall Input'!E72&lt;=S$6,'Fall Input'!E72&gt;S$5), $O$5, IF('Fall Input'!E72&gt;S$5, $O$5, IF(AND('Fall Input'!E72&lt;=S$5, 'Fall Input'!E72&gt;S$4), $O$4, IF('Fall Input'!E72&gt;S$4, $O$4, IF(AND('Fall Input'!E72&lt;=S$4, 'Fall Input'!E72&gt;S$3), $O$3, IF('Fall Input'!E72&gt;S$3, $O$3, IF('Fall Input'!E72&lt;=S$3, $O$2, “WHO KNOWS”)))))))))</f>
        <v/>
      </c>
      <c r="T73" s="129" t="str">
        <f>IF(OR('Fall Input'!F72="", T$3=""), "", IF('Fall Input'!F72&gt;T$6, $O$6, IF(AND('Fall Input'!F72&lt;=T$6,'Fall Input'!F72&gt;T$5), $O$5, IF('Fall Input'!F72&gt;T$5, $O$5, IF(AND('Fall Input'!F72&lt;=T$5, 'Fall Input'!F72&gt;T$4), $O$4, IF('Fall Input'!F72&gt;T$4, $O$4, IF(AND('Fall Input'!F72&lt;=T$4, 'Fall Input'!F72&gt;T$3), $O$3, IF('Fall Input'!F72&gt;T$3, $O$3, IF('Fall Input'!F72&lt;=T$3, $O$2, “WHO KNOWS”)))))))))</f>
        <v/>
      </c>
      <c r="V73" s="125"/>
      <c r="W73" s="105"/>
      <c r="AC73" s="106"/>
    </row>
    <row r="74" spans="1:29" ht="18.75" x14ac:dyDescent="0.3">
      <c r="A74" s="48" t="str">
        <f>IF('Fall Input'!A74="", "", 'Fall Input'!A74)</f>
        <v/>
      </c>
      <c r="B74" s="49" t="str">
        <f t="shared" si="15"/>
        <v/>
      </c>
      <c r="C74" s="49" t="str">
        <f t="shared" si="16"/>
        <v/>
      </c>
      <c r="D74" s="49" t="str">
        <f t="shared" si="17"/>
        <v/>
      </c>
      <c r="E74" s="49" t="str">
        <f t="shared" si="18"/>
        <v/>
      </c>
      <c r="F74" s="49" t="str">
        <f t="shared" si="19"/>
        <v/>
      </c>
      <c r="G74" s="144" t="str">
        <f t="shared" si="20"/>
        <v/>
      </c>
      <c r="H74" s="145"/>
      <c r="I74" s="130"/>
      <c r="J74" s="130"/>
      <c r="K74" s="132"/>
      <c r="L74" s="125"/>
      <c r="M74" s="128"/>
      <c r="O74" s="106" t="str">
        <f t="shared" ref="O74:O137" si="21">IF(ISERROR(ROUND(MEDIAN(P74:T74), 0)), "",ROUND(MEDIAN(P74:T74), 0))</f>
        <v/>
      </c>
      <c r="P74" s="129" t="str">
        <f>IF(OR('Fall Input'!B73="", P$3=""), "", IF('Fall Input'!B73&gt;P$6, $O$6, IF(AND('Fall Input'!B73&lt;=P$6,'Fall Input'!B73&gt;P$5), $O$5, IF('Fall Input'!B73&gt;P$5, $O$5, IF(AND('Fall Input'!B73&lt;=P$5, 'Fall Input'!B73&gt;P$4), $O$4, IF('Fall Input'!B73&gt;P$4, $O$4, IF(AND('Fall Input'!B73&lt;=P$4, 'Fall Input'!B73&gt;P$3), $O$3, IF('Fall Input'!B73&gt;P$3, $O$3, IF('Fall Input'!B73&lt;=P$3, $O$2, “WHO KNOWS”)))))))))</f>
        <v/>
      </c>
      <c r="Q74" s="129" t="str">
        <f>IF(OR('Fall Input'!C73="", Q$3=""), "", IF('Fall Input'!C73&gt;Q$6, $O$6, IF(AND('Fall Input'!C73&lt;=Q$6,'Fall Input'!C73&gt;Q$5), $O$5, IF('Fall Input'!C73&gt;Q$5, $O$5, IF(AND('Fall Input'!C73&lt;=Q$5, 'Fall Input'!C73&gt;Q$4), $O$4, IF('Fall Input'!C73&gt;Q$4, $O$4, IF(AND('Fall Input'!C73&lt;=Q$4, 'Fall Input'!C73&gt;Q$3), $O$3, IF('Fall Input'!C73&gt;Q$3, $O$3, IF('Fall Input'!C73&lt;=Q$3, $O$2, “WHO KNOWS”)))))))))</f>
        <v/>
      </c>
      <c r="R74" s="129" t="str">
        <f>IF(OR('Fall Input'!D73="", R$3=""), "", IF('Fall Input'!D73&gt;R$6, $O$6, IF(AND('Fall Input'!D73&lt;=R$6,'Fall Input'!D73&gt;R$5), $O$5, IF('Fall Input'!D73&gt;R$5, $O$5, IF(AND('Fall Input'!D73&lt;=R$5, 'Fall Input'!D73&gt;R$4), $O$4, IF('Fall Input'!D73&gt;R$4, $O$4, IF(AND('Fall Input'!D73&lt;=R$4, 'Fall Input'!D73&gt;R$3), $O$3, IF('Fall Input'!D73&gt;R$3, $O$3, IF('Fall Input'!D73&lt;=R$3, $O$2, “WHO KNOWS”)))))))))</f>
        <v/>
      </c>
      <c r="S74" s="129" t="str">
        <f>IF(OR('Fall Input'!E73="", S$3=""), "", IF('Fall Input'!E73&gt;S$6, $O$6, IF(AND('Fall Input'!E73&lt;=S$6,'Fall Input'!E73&gt;S$5), $O$5, IF('Fall Input'!E73&gt;S$5, $O$5, IF(AND('Fall Input'!E73&lt;=S$5, 'Fall Input'!E73&gt;S$4), $O$4, IF('Fall Input'!E73&gt;S$4, $O$4, IF(AND('Fall Input'!E73&lt;=S$4, 'Fall Input'!E73&gt;S$3), $O$3, IF('Fall Input'!E73&gt;S$3, $O$3, IF('Fall Input'!E73&lt;=S$3, $O$2, “WHO KNOWS”)))))))))</f>
        <v/>
      </c>
      <c r="T74" s="129" t="str">
        <f>IF(OR('Fall Input'!F73="", T$3=""), "", IF('Fall Input'!F73&gt;T$6, $O$6, IF(AND('Fall Input'!F73&lt;=T$6,'Fall Input'!F73&gt;T$5), $O$5, IF('Fall Input'!F73&gt;T$5, $O$5, IF(AND('Fall Input'!F73&lt;=T$5, 'Fall Input'!F73&gt;T$4), $O$4, IF('Fall Input'!F73&gt;T$4, $O$4, IF(AND('Fall Input'!F73&lt;=T$4, 'Fall Input'!F73&gt;T$3), $O$3, IF('Fall Input'!F73&gt;T$3, $O$3, IF('Fall Input'!F73&lt;=T$3, $O$2, “WHO KNOWS”)))))))))</f>
        <v/>
      </c>
      <c r="V74" s="125"/>
      <c r="W74" s="105"/>
      <c r="AC74" s="106"/>
    </row>
    <row r="75" spans="1:29" ht="18.75" x14ac:dyDescent="0.3">
      <c r="A75" s="48" t="str">
        <f>IF('Fall Input'!A75="", "", 'Fall Input'!A75)</f>
        <v/>
      </c>
      <c r="B75" s="49" t="str">
        <f t="shared" si="15"/>
        <v/>
      </c>
      <c r="C75" s="49" t="str">
        <f t="shared" si="16"/>
        <v/>
      </c>
      <c r="D75" s="49" t="str">
        <f t="shared" si="17"/>
        <v/>
      </c>
      <c r="E75" s="49" t="str">
        <f t="shared" si="18"/>
        <v/>
      </c>
      <c r="F75" s="49" t="str">
        <f t="shared" si="19"/>
        <v/>
      </c>
      <c r="G75" s="144" t="str">
        <f t="shared" si="20"/>
        <v/>
      </c>
      <c r="H75" s="145"/>
      <c r="I75" s="130"/>
      <c r="J75" s="130"/>
      <c r="K75" s="132"/>
      <c r="L75" s="125"/>
      <c r="M75" s="128"/>
      <c r="O75" s="106" t="str">
        <f t="shared" si="21"/>
        <v/>
      </c>
      <c r="P75" s="129" t="str">
        <f>IF(OR('Fall Input'!B74="", P$3=""), "", IF('Fall Input'!B74&gt;P$6, $O$6, IF(AND('Fall Input'!B74&lt;=P$6,'Fall Input'!B74&gt;P$5), $O$5, IF('Fall Input'!B74&gt;P$5, $O$5, IF(AND('Fall Input'!B74&lt;=P$5, 'Fall Input'!B74&gt;P$4), $O$4, IF('Fall Input'!B74&gt;P$4, $O$4, IF(AND('Fall Input'!B74&lt;=P$4, 'Fall Input'!B74&gt;P$3), $O$3, IF('Fall Input'!B74&gt;P$3, $O$3, IF('Fall Input'!B74&lt;=P$3, $O$2, “WHO KNOWS”)))))))))</f>
        <v/>
      </c>
      <c r="Q75" s="129" t="str">
        <f>IF(OR('Fall Input'!C74="", Q$3=""), "", IF('Fall Input'!C74&gt;Q$6, $O$6, IF(AND('Fall Input'!C74&lt;=Q$6,'Fall Input'!C74&gt;Q$5), $O$5, IF('Fall Input'!C74&gt;Q$5, $O$5, IF(AND('Fall Input'!C74&lt;=Q$5, 'Fall Input'!C74&gt;Q$4), $O$4, IF('Fall Input'!C74&gt;Q$4, $O$4, IF(AND('Fall Input'!C74&lt;=Q$4, 'Fall Input'!C74&gt;Q$3), $O$3, IF('Fall Input'!C74&gt;Q$3, $O$3, IF('Fall Input'!C74&lt;=Q$3, $O$2, “WHO KNOWS”)))))))))</f>
        <v/>
      </c>
      <c r="R75" s="129" t="str">
        <f>IF(OR('Fall Input'!D74="", R$3=""), "", IF('Fall Input'!D74&gt;R$6, $O$6, IF(AND('Fall Input'!D74&lt;=R$6,'Fall Input'!D74&gt;R$5), $O$5, IF('Fall Input'!D74&gt;R$5, $O$5, IF(AND('Fall Input'!D74&lt;=R$5, 'Fall Input'!D74&gt;R$4), $O$4, IF('Fall Input'!D74&gt;R$4, $O$4, IF(AND('Fall Input'!D74&lt;=R$4, 'Fall Input'!D74&gt;R$3), $O$3, IF('Fall Input'!D74&gt;R$3, $O$3, IF('Fall Input'!D74&lt;=R$3, $O$2, “WHO KNOWS”)))))))))</f>
        <v/>
      </c>
      <c r="S75" s="129" t="str">
        <f>IF(OR('Fall Input'!E74="", S$3=""), "", IF('Fall Input'!E74&gt;S$6, $O$6, IF(AND('Fall Input'!E74&lt;=S$6,'Fall Input'!E74&gt;S$5), $O$5, IF('Fall Input'!E74&gt;S$5, $O$5, IF(AND('Fall Input'!E74&lt;=S$5, 'Fall Input'!E74&gt;S$4), $O$4, IF('Fall Input'!E74&gt;S$4, $O$4, IF(AND('Fall Input'!E74&lt;=S$4, 'Fall Input'!E74&gt;S$3), $O$3, IF('Fall Input'!E74&gt;S$3, $O$3, IF('Fall Input'!E74&lt;=S$3, $O$2, “WHO KNOWS”)))))))))</f>
        <v/>
      </c>
      <c r="T75" s="129" t="str">
        <f>IF(OR('Fall Input'!F74="", T$3=""), "", IF('Fall Input'!F74&gt;T$6, $O$6, IF(AND('Fall Input'!F74&lt;=T$6,'Fall Input'!F74&gt;T$5), $O$5, IF('Fall Input'!F74&gt;T$5, $O$5, IF(AND('Fall Input'!F74&lt;=T$5, 'Fall Input'!F74&gt;T$4), $O$4, IF('Fall Input'!F74&gt;T$4, $O$4, IF(AND('Fall Input'!F74&lt;=T$4, 'Fall Input'!F74&gt;T$3), $O$3, IF('Fall Input'!F74&gt;T$3, $O$3, IF('Fall Input'!F74&lt;=T$3, $O$2, “WHO KNOWS”)))))))))</f>
        <v/>
      </c>
      <c r="V75" s="125"/>
      <c r="W75" s="105"/>
      <c r="AC75" s="106"/>
    </row>
    <row r="76" spans="1:29" ht="18.75" x14ac:dyDescent="0.3">
      <c r="A76" s="48" t="str">
        <f>IF('Fall Input'!A76="", "", 'Fall Input'!A76)</f>
        <v/>
      </c>
      <c r="B76" s="49" t="str">
        <f t="shared" si="15"/>
        <v/>
      </c>
      <c r="C76" s="49" t="str">
        <f t="shared" si="16"/>
        <v/>
      </c>
      <c r="D76" s="49" t="str">
        <f t="shared" si="17"/>
        <v/>
      </c>
      <c r="E76" s="49" t="str">
        <f t="shared" si="18"/>
        <v/>
      </c>
      <c r="F76" s="49" t="str">
        <f t="shared" si="19"/>
        <v/>
      </c>
      <c r="G76" s="144" t="str">
        <f t="shared" si="20"/>
        <v/>
      </c>
      <c r="H76" s="145"/>
      <c r="I76" s="130"/>
      <c r="J76" s="130"/>
      <c r="K76" s="132"/>
      <c r="L76" s="125"/>
      <c r="M76" s="128"/>
      <c r="O76" s="106" t="str">
        <f t="shared" si="21"/>
        <v/>
      </c>
      <c r="P76" s="129" t="str">
        <f>IF(OR('Fall Input'!B75="", P$3=""), "", IF('Fall Input'!B75&gt;P$6, $O$6, IF(AND('Fall Input'!B75&lt;=P$6,'Fall Input'!B75&gt;P$5), $O$5, IF('Fall Input'!B75&gt;P$5, $O$5, IF(AND('Fall Input'!B75&lt;=P$5, 'Fall Input'!B75&gt;P$4), $O$4, IF('Fall Input'!B75&gt;P$4, $O$4, IF(AND('Fall Input'!B75&lt;=P$4, 'Fall Input'!B75&gt;P$3), $O$3, IF('Fall Input'!B75&gt;P$3, $O$3, IF('Fall Input'!B75&lt;=P$3, $O$2, “WHO KNOWS”)))))))))</f>
        <v/>
      </c>
      <c r="Q76" s="129" t="str">
        <f>IF(OR('Fall Input'!C75="", Q$3=""), "", IF('Fall Input'!C75&gt;Q$6, $O$6, IF(AND('Fall Input'!C75&lt;=Q$6,'Fall Input'!C75&gt;Q$5), $O$5, IF('Fall Input'!C75&gt;Q$5, $O$5, IF(AND('Fall Input'!C75&lt;=Q$5, 'Fall Input'!C75&gt;Q$4), $O$4, IF('Fall Input'!C75&gt;Q$4, $O$4, IF(AND('Fall Input'!C75&lt;=Q$4, 'Fall Input'!C75&gt;Q$3), $O$3, IF('Fall Input'!C75&gt;Q$3, $O$3, IF('Fall Input'!C75&lt;=Q$3, $O$2, “WHO KNOWS”)))))))))</f>
        <v/>
      </c>
      <c r="R76" s="129" t="str">
        <f>IF(OR('Fall Input'!D75="", R$3=""), "", IF('Fall Input'!D75&gt;R$6, $O$6, IF(AND('Fall Input'!D75&lt;=R$6,'Fall Input'!D75&gt;R$5), $O$5, IF('Fall Input'!D75&gt;R$5, $O$5, IF(AND('Fall Input'!D75&lt;=R$5, 'Fall Input'!D75&gt;R$4), $O$4, IF('Fall Input'!D75&gt;R$4, $O$4, IF(AND('Fall Input'!D75&lt;=R$4, 'Fall Input'!D75&gt;R$3), $O$3, IF('Fall Input'!D75&gt;R$3, $O$3, IF('Fall Input'!D75&lt;=R$3, $O$2, “WHO KNOWS”)))))))))</f>
        <v/>
      </c>
      <c r="S76" s="129" t="str">
        <f>IF(OR('Fall Input'!E75="", S$3=""), "", IF('Fall Input'!E75&gt;S$6, $O$6, IF(AND('Fall Input'!E75&lt;=S$6,'Fall Input'!E75&gt;S$5), $O$5, IF('Fall Input'!E75&gt;S$5, $O$5, IF(AND('Fall Input'!E75&lt;=S$5, 'Fall Input'!E75&gt;S$4), $O$4, IF('Fall Input'!E75&gt;S$4, $O$4, IF(AND('Fall Input'!E75&lt;=S$4, 'Fall Input'!E75&gt;S$3), $O$3, IF('Fall Input'!E75&gt;S$3, $O$3, IF('Fall Input'!E75&lt;=S$3, $O$2, “WHO KNOWS”)))))))))</f>
        <v/>
      </c>
      <c r="T76" s="129" t="str">
        <f>IF(OR('Fall Input'!F75="", T$3=""), "", IF('Fall Input'!F75&gt;T$6, $O$6, IF(AND('Fall Input'!F75&lt;=T$6,'Fall Input'!F75&gt;T$5), $O$5, IF('Fall Input'!F75&gt;T$5, $O$5, IF(AND('Fall Input'!F75&lt;=T$5, 'Fall Input'!F75&gt;T$4), $O$4, IF('Fall Input'!F75&gt;T$4, $O$4, IF(AND('Fall Input'!F75&lt;=T$4, 'Fall Input'!F75&gt;T$3), $O$3, IF('Fall Input'!F75&gt;T$3, $O$3, IF('Fall Input'!F75&lt;=T$3, $O$2, “WHO KNOWS”)))))))))</f>
        <v/>
      </c>
      <c r="V76" s="125"/>
      <c r="W76" s="105"/>
      <c r="AC76" s="106"/>
    </row>
    <row r="77" spans="1:29" ht="18.75" x14ac:dyDescent="0.3">
      <c r="A77" s="48" t="str">
        <f>IF('Fall Input'!A77="", "", 'Fall Input'!A77)</f>
        <v/>
      </c>
      <c r="B77" s="49" t="str">
        <f t="shared" si="15"/>
        <v/>
      </c>
      <c r="C77" s="49" t="str">
        <f t="shared" si="16"/>
        <v/>
      </c>
      <c r="D77" s="49" t="str">
        <f t="shared" si="17"/>
        <v/>
      </c>
      <c r="E77" s="49" t="str">
        <f t="shared" si="18"/>
        <v/>
      </c>
      <c r="F77" s="49" t="str">
        <f t="shared" si="19"/>
        <v/>
      </c>
      <c r="G77" s="144" t="str">
        <f t="shared" si="20"/>
        <v/>
      </c>
      <c r="H77" s="145"/>
      <c r="I77" s="130"/>
      <c r="J77" s="130"/>
      <c r="K77" s="132"/>
      <c r="L77" s="125"/>
      <c r="M77" s="128"/>
      <c r="O77" s="106" t="str">
        <f t="shared" si="21"/>
        <v/>
      </c>
      <c r="P77" s="129" t="str">
        <f>IF(OR('Fall Input'!B76="", P$3=""), "", IF('Fall Input'!B76&gt;P$6, $O$6, IF(AND('Fall Input'!B76&lt;=P$6,'Fall Input'!B76&gt;P$5), $O$5, IF('Fall Input'!B76&gt;P$5, $O$5, IF(AND('Fall Input'!B76&lt;=P$5, 'Fall Input'!B76&gt;P$4), $O$4, IF('Fall Input'!B76&gt;P$4, $O$4, IF(AND('Fall Input'!B76&lt;=P$4, 'Fall Input'!B76&gt;P$3), $O$3, IF('Fall Input'!B76&gt;P$3, $O$3, IF('Fall Input'!B76&lt;=P$3, $O$2, “WHO KNOWS”)))))))))</f>
        <v/>
      </c>
      <c r="Q77" s="129" t="str">
        <f>IF(OR('Fall Input'!C76="", Q$3=""), "", IF('Fall Input'!C76&gt;Q$6, $O$6, IF(AND('Fall Input'!C76&lt;=Q$6,'Fall Input'!C76&gt;Q$5), $O$5, IF('Fall Input'!C76&gt;Q$5, $O$5, IF(AND('Fall Input'!C76&lt;=Q$5, 'Fall Input'!C76&gt;Q$4), $O$4, IF('Fall Input'!C76&gt;Q$4, $O$4, IF(AND('Fall Input'!C76&lt;=Q$4, 'Fall Input'!C76&gt;Q$3), $O$3, IF('Fall Input'!C76&gt;Q$3, $O$3, IF('Fall Input'!C76&lt;=Q$3, $O$2, “WHO KNOWS”)))))))))</f>
        <v/>
      </c>
      <c r="R77" s="129" t="str">
        <f>IF(OR('Fall Input'!D76="", R$3=""), "", IF('Fall Input'!D76&gt;R$6, $O$6, IF(AND('Fall Input'!D76&lt;=R$6,'Fall Input'!D76&gt;R$5), $O$5, IF('Fall Input'!D76&gt;R$5, $O$5, IF(AND('Fall Input'!D76&lt;=R$5, 'Fall Input'!D76&gt;R$4), $O$4, IF('Fall Input'!D76&gt;R$4, $O$4, IF(AND('Fall Input'!D76&lt;=R$4, 'Fall Input'!D76&gt;R$3), $O$3, IF('Fall Input'!D76&gt;R$3, $O$3, IF('Fall Input'!D76&lt;=R$3, $O$2, “WHO KNOWS”)))))))))</f>
        <v/>
      </c>
      <c r="S77" s="129" t="str">
        <f>IF(OR('Fall Input'!E76="", S$3=""), "", IF('Fall Input'!E76&gt;S$6, $O$6, IF(AND('Fall Input'!E76&lt;=S$6,'Fall Input'!E76&gt;S$5), $O$5, IF('Fall Input'!E76&gt;S$5, $O$5, IF(AND('Fall Input'!E76&lt;=S$5, 'Fall Input'!E76&gt;S$4), $O$4, IF('Fall Input'!E76&gt;S$4, $O$4, IF(AND('Fall Input'!E76&lt;=S$4, 'Fall Input'!E76&gt;S$3), $O$3, IF('Fall Input'!E76&gt;S$3, $O$3, IF('Fall Input'!E76&lt;=S$3, $O$2, “WHO KNOWS”)))))))))</f>
        <v/>
      </c>
      <c r="T77" s="129" t="str">
        <f>IF(OR('Fall Input'!F76="", T$3=""), "", IF('Fall Input'!F76&gt;T$6, $O$6, IF(AND('Fall Input'!F76&lt;=T$6,'Fall Input'!F76&gt;T$5), $O$5, IF('Fall Input'!F76&gt;T$5, $O$5, IF(AND('Fall Input'!F76&lt;=T$5, 'Fall Input'!F76&gt;T$4), $O$4, IF('Fall Input'!F76&gt;T$4, $O$4, IF(AND('Fall Input'!F76&lt;=T$4, 'Fall Input'!F76&gt;T$3), $O$3, IF('Fall Input'!F76&gt;T$3, $O$3, IF('Fall Input'!F76&lt;=T$3, $O$2, “WHO KNOWS”)))))))))</f>
        <v/>
      </c>
      <c r="V77" s="125"/>
      <c r="W77" s="105"/>
      <c r="AC77" s="106"/>
    </row>
    <row r="78" spans="1:29" ht="18.75" x14ac:dyDescent="0.3">
      <c r="A78" s="48" t="str">
        <f>IF('Fall Input'!A78="", "", 'Fall Input'!A78)</f>
        <v/>
      </c>
      <c r="B78" s="49" t="str">
        <f t="shared" si="15"/>
        <v/>
      </c>
      <c r="C78" s="49" t="str">
        <f t="shared" si="16"/>
        <v/>
      </c>
      <c r="D78" s="49" t="str">
        <f t="shared" si="17"/>
        <v/>
      </c>
      <c r="E78" s="49" t="str">
        <f t="shared" si="18"/>
        <v/>
      </c>
      <c r="F78" s="49" t="str">
        <f t="shared" si="19"/>
        <v/>
      </c>
      <c r="G78" s="144" t="str">
        <f t="shared" si="20"/>
        <v/>
      </c>
      <c r="H78" s="145"/>
      <c r="I78" s="130"/>
      <c r="J78" s="130"/>
      <c r="K78" s="132"/>
      <c r="L78" s="125"/>
      <c r="M78" s="128"/>
      <c r="O78" s="106" t="str">
        <f t="shared" si="21"/>
        <v/>
      </c>
      <c r="P78" s="129" t="str">
        <f>IF(OR('Fall Input'!B77="", P$3=""), "", IF('Fall Input'!B77&gt;P$6, $O$6, IF(AND('Fall Input'!B77&lt;=P$6,'Fall Input'!B77&gt;P$5), $O$5, IF('Fall Input'!B77&gt;P$5, $O$5, IF(AND('Fall Input'!B77&lt;=P$5, 'Fall Input'!B77&gt;P$4), $O$4, IF('Fall Input'!B77&gt;P$4, $O$4, IF(AND('Fall Input'!B77&lt;=P$4, 'Fall Input'!B77&gt;P$3), $O$3, IF('Fall Input'!B77&gt;P$3, $O$3, IF('Fall Input'!B77&lt;=P$3, $O$2, “WHO KNOWS”)))))))))</f>
        <v/>
      </c>
      <c r="Q78" s="129" t="str">
        <f>IF(OR('Fall Input'!C77="", Q$3=""), "", IF('Fall Input'!C77&gt;Q$6, $O$6, IF(AND('Fall Input'!C77&lt;=Q$6,'Fall Input'!C77&gt;Q$5), $O$5, IF('Fall Input'!C77&gt;Q$5, $O$5, IF(AND('Fall Input'!C77&lt;=Q$5, 'Fall Input'!C77&gt;Q$4), $O$4, IF('Fall Input'!C77&gt;Q$4, $O$4, IF(AND('Fall Input'!C77&lt;=Q$4, 'Fall Input'!C77&gt;Q$3), $O$3, IF('Fall Input'!C77&gt;Q$3, $O$3, IF('Fall Input'!C77&lt;=Q$3, $O$2, “WHO KNOWS”)))))))))</f>
        <v/>
      </c>
      <c r="R78" s="129" t="str">
        <f>IF(OR('Fall Input'!D77="", R$3=""), "", IF('Fall Input'!D77&gt;R$6, $O$6, IF(AND('Fall Input'!D77&lt;=R$6,'Fall Input'!D77&gt;R$5), $O$5, IF('Fall Input'!D77&gt;R$5, $O$5, IF(AND('Fall Input'!D77&lt;=R$5, 'Fall Input'!D77&gt;R$4), $O$4, IF('Fall Input'!D77&gt;R$4, $O$4, IF(AND('Fall Input'!D77&lt;=R$4, 'Fall Input'!D77&gt;R$3), $O$3, IF('Fall Input'!D77&gt;R$3, $O$3, IF('Fall Input'!D77&lt;=R$3, $O$2, “WHO KNOWS”)))))))))</f>
        <v/>
      </c>
      <c r="S78" s="129" t="str">
        <f>IF(OR('Fall Input'!E77="", S$3=""), "", IF('Fall Input'!E77&gt;S$6, $O$6, IF(AND('Fall Input'!E77&lt;=S$6,'Fall Input'!E77&gt;S$5), $O$5, IF('Fall Input'!E77&gt;S$5, $O$5, IF(AND('Fall Input'!E77&lt;=S$5, 'Fall Input'!E77&gt;S$4), $O$4, IF('Fall Input'!E77&gt;S$4, $O$4, IF(AND('Fall Input'!E77&lt;=S$4, 'Fall Input'!E77&gt;S$3), $O$3, IF('Fall Input'!E77&gt;S$3, $O$3, IF('Fall Input'!E77&lt;=S$3, $O$2, “WHO KNOWS”)))))))))</f>
        <v/>
      </c>
      <c r="T78" s="129" t="str">
        <f>IF(OR('Fall Input'!F77="", T$3=""), "", IF('Fall Input'!F77&gt;T$6, $O$6, IF(AND('Fall Input'!F77&lt;=T$6,'Fall Input'!F77&gt;T$5), $O$5, IF('Fall Input'!F77&gt;T$5, $O$5, IF(AND('Fall Input'!F77&lt;=T$5, 'Fall Input'!F77&gt;T$4), $O$4, IF('Fall Input'!F77&gt;T$4, $O$4, IF(AND('Fall Input'!F77&lt;=T$4, 'Fall Input'!F77&gt;T$3), $O$3, IF('Fall Input'!F77&gt;T$3, $O$3, IF('Fall Input'!F77&lt;=T$3, $O$2, “WHO KNOWS”)))))))))</f>
        <v/>
      </c>
      <c r="V78" s="125"/>
      <c r="W78" s="105"/>
      <c r="AC78" s="106"/>
    </row>
    <row r="79" spans="1:29" ht="18.75" x14ac:dyDescent="0.3">
      <c r="A79" s="48" t="str">
        <f>IF('Fall Input'!A79="", "", 'Fall Input'!A79)</f>
        <v/>
      </c>
      <c r="B79" s="49" t="str">
        <f t="shared" si="15"/>
        <v/>
      </c>
      <c r="C79" s="49" t="str">
        <f t="shared" si="16"/>
        <v/>
      </c>
      <c r="D79" s="49" t="str">
        <f t="shared" si="17"/>
        <v/>
      </c>
      <c r="E79" s="49" t="str">
        <f t="shared" si="18"/>
        <v/>
      </c>
      <c r="F79" s="49" t="str">
        <f t="shared" si="19"/>
        <v/>
      </c>
      <c r="G79" s="144" t="str">
        <f t="shared" si="20"/>
        <v/>
      </c>
      <c r="H79" s="145"/>
      <c r="I79" s="130"/>
      <c r="J79" s="130"/>
      <c r="K79" s="132"/>
      <c r="L79" s="125"/>
      <c r="M79" s="128"/>
      <c r="O79" s="106" t="str">
        <f t="shared" si="21"/>
        <v/>
      </c>
      <c r="P79" s="129" t="str">
        <f>IF(OR('Fall Input'!B78="", P$3=""), "", IF('Fall Input'!B78&gt;P$6, $O$6, IF(AND('Fall Input'!B78&lt;=P$6,'Fall Input'!B78&gt;P$5), $O$5, IF('Fall Input'!B78&gt;P$5, $O$5, IF(AND('Fall Input'!B78&lt;=P$5, 'Fall Input'!B78&gt;P$4), $O$4, IF('Fall Input'!B78&gt;P$4, $O$4, IF(AND('Fall Input'!B78&lt;=P$4, 'Fall Input'!B78&gt;P$3), $O$3, IF('Fall Input'!B78&gt;P$3, $O$3, IF('Fall Input'!B78&lt;=P$3, $O$2, “WHO KNOWS”)))))))))</f>
        <v/>
      </c>
      <c r="Q79" s="129" t="str">
        <f>IF(OR('Fall Input'!C78="", Q$3=""), "", IF('Fall Input'!C78&gt;Q$6, $O$6, IF(AND('Fall Input'!C78&lt;=Q$6,'Fall Input'!C78&gt;Q$5), $O$5, IF('Fall Input'!C78&gt;Q$5, $O$5, IF(AND('Fall Input'!C78&lt;=Q$5, 'Fall Input'!C78&gt;Q$4), $O$4, IF('Fall Input'!C78&gt;Q$4, $O$4, IF(AND('Fall Input'!C78&lt;=Q$4, 'Fall Input'!C78&gt;Q$3), $O$3, IF('Fall Input'!C78&gt;Q$3, $O$3, IF('Fall Input'!C78&lt;=Q$3, $O$2, “WHO KNOWS”)))))))))</f>
        <v/>
      </c>
      <c r="R79" s="129" t="str">
        <f>IF(OR('Fall Input'!D78="", R$3=""), "", IF('Fall Input'!D78&gt;R$6, $O$6, IF(AND('Fall Input'!D78&lt;=R$6,'Fall Input'!D78&gt;R$5), $O$5, IF('Fall Input'!D78&gt;R$5, $O$5, IF(AND('Fall Input'!D78&lt;=R$5, 'Fall Input'!D78&gt;R$4), $O$4, IF('Fall Input'!D78&gt;R$4, $O$4, IF(AND('Fall Input'!D78&lt;=R$4, 'Fall Input'!D78&gt;R$3), $O$3, IF('Fall Input'!D78&gt;R$3, $O$3, IF('Fall Input'!D78&lt;=R$3, $O$2, “WHO KNOWS”)))))))))</f>
        <v/>
      </c>
      <c r="S79" s="129" t="str">
        <f>IF(OR('Fall Input'!E78="", S$3=""), "", IF('Fall Input'!E78&gt;S$6, $O$6, IF(AND('Fall Input'!E78&lt;=S$6,'Fall Input'!E78&gt;S$5), $O$5, IF('Fall Input'!E78&gt;S$5, $O$5, IF(AND('Fall Input'!E78&lt;=S$5, 'Fall Input'!E78&gt;S$4), $O$4, IF('Fall Input'!E78&gt;S$4, $O$4, IF(AND('Fall Input'!E78&lt;=S$4, 'Fall Input'!E78&gt;S$3), $O$3, IF('Fall Input'!E78&gt;S$3, $O$3, IF('Fall Input'!E78&lt;=S$3, $O$2, “WHO KNOWS”)))))))))</f>
        <v/>
      </c>
      <c r="T79" s="129" t="str">
        <f>IF(OR('Fall Input'!F78="", T$3=""), "", IF('Fall Input'!F78&gt;T$6, $O$6, IF(AND('Fall Input'!F78&lt;=T$6,'Fall Input'!F78&gt;T$5), $O$5, IF('Fall Input'!F78&gt;T$5, $O$5, IF(AND('Fall Input'!F78&lt;=T$5, 'Fall Input'!F78&gt;T$4), $O$4, IF('Fall Input'!F78&gt;T$4, $O$4, IF(AND('Fall Input'!F78&lt;=T$4, 'Fall Input'!F78&gt;T$3), $O$3, IF('Fall Input'!F78&gt;T$3, $O$3, IF('Fall Input'!F78&lt;=T$3, $O$2, “WHO KNOWS”)))))))))</f>
        <v/>
      </c>
      <c r="V79" s="125"/>
      <c r="W79" s="105"/>
      <c r="AC79" s="106"/>
    </row>
    <row r="80" spans="1:29" ht="18.75" x14ac:dyDescent="0.3">
      <c r="A80" s="48" t="str">
        <f>IF('Fall Input'!A80="", "", 'Fall Input'!A80)</f>
        <v/>
      </c>
      <c r="B80" s="49" t="str">
        <f t="shared" si="15"/>
        <v/>
      </c>
      <c r="C80" s="49" t="str">
        <f t="shared" si="16"/>
        <v/>
      </c>
      <c r="D80" s="49" t="str">
        <f t="shared" si="17"/>
        <v/>
      </c>
      <c r="E80" s="49" t="str">
        <f t="shared" si="18"/>
        <v/>
      </c>
      <c r="F80" s="49" t="str">
        <f t="shared" si="19"/>
        <v/>
      </c>
      <c r="G80" s="144" t="str">
        <f t="shared" si="20"/>
        <v/>
      </c>
      <c r="H80" s="145"/>
      <c r="I80" s="130"/>
      <c r="J80" s="130"/>
      <c r="K80" s="132"/>
      <c r="L80" s="125"/>
      <c r="M80" s="128"/>
      <c r="O80" s="106" t="str">
        <f t="shared" si="21"/>
        <v/>
      </c>
      <c r="P80" s="129" t="str">
        <f>IF(OR('Fall Input'!B79="", P$3=""), "", IF('Fall Input'!B79&gt;P$6, $O$6, IF(AND('Fall Input'!B79&lt;=P$6,'Fall Input'!B79&gt;P$5), $O$5, IF('Fall Input'!B79&gt;P$5, $O$5, IF(AND('Fall Input'!B79&lt;=P$5, 'Fall Input'!B79&gt;P$4), $O$4, IF('Fall Input'!B79&gt;P$4, $O$4, IF(AND('Fall Input'!B79&lt;=P$4, 'Fall Input'!B79&gt;P$3), $O$3, IF('Fall Input'!B79&gt;P$3, $O$3, IF('Fall Input'!B79&lt;=P$3, $O$2, “WHO KNOWS”)))))))))</f>
        <v/>
      </c>
      <c r="Q80" s="129" t="str">
        <f>IF(OR('Fall Input'!C79="", Q$3=""), "", IF('Fall Input'!C79&gt;Q$6, $O$6, IF(AND('Fall Input'!C79&lt;=Q$6,'Fall Input'!C79&gt;Q$5), $O$5, IF('Fall Input'!C79&gt;Q$5, $O$5, IF(AND('Fall Input'!C79&lt;=Q$5, 'Fall Input'!C79&gt;Q$4), $O$4, IF('Fall Input'!C79&gt;Q$4, $O$4, IF(AND('Fall Input'!C79&lt;=Q$4, 'Fall Input'!C79&gt;Q$3), $O$3, IF('Fall Input'!C79&gt;Q$3, $O$3, IF('Fall Input'!C79&lt;=Q$3, $O$2, “WHO KNOWS”)))))))))</f>
        <v/>
      </c>
      <c r="R80" s="129" t="str">
        <f>IF(OR('Fall Input'!D79="", R$3=""), "", IF('Fall Input'!D79&gt;R$6, $O$6, IF(AND('Fall Input'!D79&lt;=R$6,'Fall Input'!D79&gt;R$5), $O$5, IF('Fall Input'!D79&gt;R$5, $O$5, IF(AND('Fall Input'!D79&lt;=R$5, 'Fall Input'!D79&gt;R$4), $O$4, IF('Fall Input'!D79&gt;R$4, $O$4, IF(AND('Fall Input'!D79&lt;=R$4, 'Fall Input'!D79&gt;R$3), $O$3, IF('Fall Input'!D79&gt;R$3, $O$3, IF('Fall Input'!D79&lt;=R$3, $O$2, “WHO KNOWS”)))))))))</f>
        <v/>
      </c>
      <c r="S80" s="129" t="str">
        <f>IF(OR('Fall Input'!E79="", S$3=""), "", IF('Fall Input'!E79&gt;S$6, $O$6, IF(AND('Fall Input'!E79&lt;=S$6,'Fall Input'!E79&gt;S$5), $O$5, IF('Fall Input'!E79&gt;S$5, $O$5, IF(AND('Fall Input'!E79&lt;=S$5, 'Fall Input'!E79&gt;S$4), $O$4, IF('Fall Input'!E79&gt;S$4, $O$4, IF(AND('Fall Input'!E79&lt;=S$4, 'Fall Input'!E79&gt;S$3), $O$3, IF('Fall Input'!E79&gt;S$3, $O$3, IF('Fall Input'!E79&lt;=S$3, $O$2, “WHO KNOWS”)))))))))</f>
        <v/>
      </c>
      <c r="T80" s="129" t="str">
        <f>IF(OR('Fall Input'!F79="", T$3=""), "", IF('Fall Input'!F79&gt;T$6, $O$6, IF(AND('Fall Input'!F79&lt;=T$6,'Fall Input'!F79&gt;T$5), $O$5, IF('Fall Input'!F79&gt;T$5, $O$5, IF(AND('Fall Input'!F79&lt;=T$5, 'Fall Input'!F79&gt;T$4), $O$4, IF('Fall Input'!F79&gt;T$4, $O$4, IF(AND('Fall Input'!F79&lt;=T$4, 'Fall Input'!F79&gt;T$3), $O$3, IF('Fall Input'!F79&gt;T$3, $O$3, IF('Fall Input'!F79&lt;=T$3, $O$2, “WHO KNOWS”)))))))))</f>
        <v/>
      </c>
      <c r="V80" s="125"/>
      <c r="W80" s="105"/>
      <c r="AC80" s="106"/>
    </row>
    <row r="81" spans="1:29" ht="18.75" x14ac:dyDescent="0.3">
      <c r="A81" s="48" t="str">
        <f>IF('Fall Input'!A81="", "", 'Fall Input'!A81)</f>
        <v/>
      </c>
      <c r="B81" s="49" t="str">
        <f t="shared" si="15"/>
        <v/>
      </c>
      <c r="C81" s="49" t="str">
        <f t="shared" si="16"/>
        <v/>
      </c>
      <c r="D81" s="49" t="str">
        <f t="shared" si="17"/>
        <v/>
      </c>
      <c r="E81" s="49" t="str">
        <f t="shared" si="18"/>
        <v/>
      </c>
      <c r="F81" s="49" t="str">
        <f t="shared" si="19"/>
        <v/>
      </c>
      <c r="G81" s="144" t="str">
        <f t="shared" si="20"/>
        <v/>
      </c>
      <c r="H81" s="145"/>
      <c r="I81" s="130"/>
      <c r="J81" s="130"/>
      <c r="K81" s="132"/>
      <c r="L81" s="125"/>
      <c r="M81" s="128"/>
      <c r="O81" s="106" t="str">
        <f t="shared" si="21"/>
        <v/>
      </c>
      <c r="P81" s="129" t="str">
        <f>IF(OR('Fall Input'!B80="", P$3=""), "", IF('Fall Input'!B80&gt;P$6, $O$6, IF(AND('Fall Input'!B80&lt;=P$6,'Fall Input'!B80&gt;P$5), $O$5, IF('Fall Input'!B80&gt;P$5, $O$5, IF(AND('Fall Input'!B80&lt;=P$5, 'Fall Input'!B80&gt;P$4), $O$4, IF('Fall Input'!B80&gt;P$4, $O$4, IF(AND('Fall Input'!B80&lt;=P$4, 'Fall Input'!B80&gt;P$3), $O$3, IF('Fall Input'!B80&gt;P$3, $O$3, IF('Fall Input'!B80&lt;=P$3, $O$2, “WHO KNOWS”)))))))))</f>
        <v/>
      </c>
      <c r="Q81" s="129" t="str">
        <f>IF(OR('Fall Input'!C80="", Q$3=""), "", IF('Fall Input'!C80&gt;Q$6, $O$6, IF(AND('Fall Input'!C80&lt;=Q$6,'Fall Input'!C80&gt;Q$5), $O$5, IF('Fall Input'!C80&gt;Q$5, $O$5, IF(AND('Fall Input'!C80&lt;=Q$5, 'Fall Input'!C80&gt;Q$4), $O$4, IF('Fall Input'!C80&gt;Q$4, $O$4, IF(AND('Fall Input'!C80&lt;=Q$4, 'Fall Input'!C80&gt;Q$3), $O$3, IF('Fall Input'!C80&gt;Q$3, $O$3, IF('Fall Input'!C80&lt;=Q$3, $O$2, “WHO KNOWS”)))))))))</f>
        <v/>
      </c>
      <c r="R81" s="129" t="str">
        <f>IF(OR('Fall Input'!D80="", R$3=""), "", IF('Fall Input'!D80&gt;R$6, $O$6, IF(AND('Fall Input'!D80&lt;=R$6,'Fall Input'!D80&gt;R$5), $O$5, IF('Fall Input'!D80&gt;R$5, $O$5, IF(AND('Fall Input'!D80&lt;=R$5, 'Fall Input'!D80&gt;R$4), $O$4, IF('Fall Input'!D80&gt;R$4, $O$4, IF(AND('Fall Input'!D80&lt;=R$4, 'Fall Input'!D80&gt;R$3), $O$3, IF('Fall Input'!D80&gt;R$3, $O$3, IF('Fall Input'!D80&lt;=R$3, $O$2, “WHO KNOWS”)))))))))</f>
        <v/>
      </c>
      <c r="S81" s="129" t="str">
        <f>IF(OR('Fall Input'!E80="", S$3=""), "", IF('Fall Input'!E80&gt;S$6, $O$6, IF(AND('Fall Input'!E80&lt;=S$6,'Fall Input'!E80&gt;S$5), $O$5, IF('Fall Input'!E80&gt;S$5, $O$5, IF(AND('Fall Input'!E80&lt;=S$5, 'Fall Input'!E80&gt;S$4), $O$4, IF('Fall Input'!E80&gt;S$4, $O$4, IF(AND('Fall Input'!E80&lt;=S$4, 'Fall Input'!E80&gt;S$3), $O$3, IF('Fall Input'!E80&gt;S$3, $O$3, IF('Fall Input'!E80&lt;=S$3, $O$2, “WHO KNOWS”)))))))))</f>
        <v/>
      </c>
      <c r="T81" s="129" t="str">
        <f>IF(OR('Fall Input'!F80="", T$3=""), "", IF('Fall Input'!F80&gt;T$6, $O$6, IF(AND('Fall Input'!F80&lt;=T$6,'Fall Input'!F80&gt;T$5), $O$5, IF('Fall Input'!F80&gt;T$5, $O$5, IF(AND('Fall Input'!F80&lt;=T$5, 'Fall Input'!F80&gt;T$4), $O$4, IF('Fall Input'!F80&gt;T$4, $O$4, IF(AND('Fall Input'!F80&lt;=T$4, 'Fall Input'!F80&gt;T$3), $O$3, IF('Fall Input'!F80&gt;T$3, $O$3, IF('Fall Input'!F80&lt;=T$3, $O$2, “WHO KNOWS”)))))))))</f>
        <v/>
      </c>
      <c r="V81" s="125"/>
      <c r="W81" s="105"/>
      <c r="AC81" s="106"/>
    </row>
    <row r="82" spans="1:29" ht="18.75" x14ac:dyDescent="0.3">
      <c r="A82" s="48" t="str">
        <f>IF('Fall Input'!A82="", "", 'Fall Input'!A82)</f>
        <v/>
      </c>
      <c r="B82" s="49" t="str">
        <f t="shared" si="15"/>
        <v/>
      </c>
      <c r="C82" s="49" t="str">
        <f t="shared" si="16"/>
        <v/>
      </c>
      <c r="D82" s="49" t="str">
        <f t="shared" si="17"/>
        <v/>
      </c>
      <c r="E82" s="49" t="str">
        <f t="shared" si="18"/>
        <v/>
      </c>
      <c r="F82" s="49" t="str">
        <f t="shared" si="19"/>
        <v/>
      </c>
      <c r="G82" s="144" t="str">
        <f t="shared" si="20"/>
        <v/>
      </c>
      <c r="H82" s="145"/>
      <c r="I82" s="130"/>
      <c r="J82" s="130"/>
      <c r="K82" s="132"/>
      <c r="L82" s="125"/>
      <c r="M82" s="128"/>
      <c r="O82" s="106" t="str">
        <f t="shared" si="21"/>
        <v/>
      </c>
      <c r="P82" s="129" t="str">
        <f>IF(OR('Fall Input'!B81="", P$3=""), "", IF('Fall Input'!B81&gt;P$6, $O$6, IF(AND('Fall Input'!B81&lt;=P$6,'Fall Input'!B81&gt;P$5), $O$5, IF('Fall Input'!B81&gt;P$5, $O$5, IF(AND('Fall Input'!B81&lt;=P$5, 'Fall Input'!B81&gt;P$4), $O$4, IF('Fall Input'!B81&gt;P$4, $O$4, IF(AND('Fall Input'!B81&lt;=P$4, 'Fall Input'!B81&gt;P$3), $O$3, IF('Fall Input'!B81&gt;P$3, $O$3, IF('Fall Input'!B81&lt;=P$3, $O$2, “WHO KNOWS”)))))))))</f>
        <v/>
      </c>
      <c r="Q82" s="129" t="str">
        <f>IF(OR('Fall Input'!C81="", Q$3=""), "", IF('Fall Input'!C81&gt;Q$6, $O$6, IF(AND('Fall Input'!C81&lt;=Q$6,'Fall Input'!C81&gt;Q$5), $O$5, IF('Fall Input'!C81&gt;Q$5, $O$5, IF(AND('Fall Input'!C81&lt;=Q$5, 'Fall Input'!C81&gt;Q$4), $O$4, IF('Fall Input'!C81&gt;Q$4, $O$4, IF(AND('Fall Input'!C81&lt;=Q$4, 'Fall Input'!C81&gt;Q$3), $O$3, IF('Fall Input'!C81&gt;Q$3, $O$3, IF('Fall Input'!C81&lt;=Q$3, $O$2, “WHO KNOWS”)))))))))</f>
        <v/>
      </c>
      <c r="R82" s="129" t="str">
        <f>IF(OR('Fall Input'!D81="", R$3=""), "", IF('Fall Input'!D81&gt;R$6, $O$6, IF(AND('Fall Input'!D81&lt;=R$6,'Fall Input'!D81&gt;R$5), $O$5, IF('Fall Input'!D81&gt;R$5, $O$5, IF(AND('Fall Input'!D81&lt;=R$5, 'Fall Input'!D81&gt;R$4), $O$4, IF('Fall Input'!D81&gt;R$4, $O$4, IF(AND('Fall Input'!D81&lt;=R$4, 'Fall Input'!D81&gt;R$3), $O$3, IF('Fall Input'!D81&gt;R$3, $O$3, IF('Fall Input'!D81&lt;=R$3, $O$2, “WHO KNOWS”)))))))))</f>
        <v/>
      </c>
      <c r="S82" s="129" t="str">
        <f>IF(OR('Fall Input'!E81="", S$3=""), "", IF('Fall Input'!E81&gt;S$6, $O$6, IF(AND('Fall Input'!E81&lt;=S$6,'Fall Input'!E81&gt;S$5), $O$5, IF('Fall Input'!E81&gt;S$5, $O$5, IF(AND('Fall Input'!E81&lt;=S$5, 'Fall Input'!E81&gt;S$4), $O$4, IF('Fall Input'!E81&gt;S$4, $O$4, IF(AND('Fall Input'!E81&lt;=S$4, 'Fall Input'!E81&gt;S$3), $O$3, IF('Fall Input'!E81&gt;S$3, $O$3, IF('Fall Input'!E81&lt;=S$3, $O$2, “WHO KNOWS”)))))))))</f>
        <v/>
      </c>
      <c r="T82" s="129" t="str">
        <f>IF(OR('Fall Input'!F81="", T$3=""), "", IF('Fall Input'!F81&gt;T$6, $O$6, IF(AND('Fall Input'!F81&lt;=T$6,'Fall Input'!F81&gt;T$5), $O$5, IF('Fall Input'!F81&gt;T$5, $O$5, IF(AND('Fall Input'!F81&lt;=T$5, 'Fall Input'!F81&gt;T$4), $O$4, IF('Fall Input'!F81&gt;T$4, $O$4, IF(AND('Fall Input'!F81&lt;=T$4, 'Fall Input'!F81&gt;T$3), $O$3, IF('Fall Input'!F81&gt;T$3, $O$3, IF('Fall Input'!F81&lt;=T$3, $O$2, “WHO KNOWS”)))))))))</f>
        <v/>
      </c>
      <c r="V82" s="125"/>
      <c r="W82" s="105"/>
      <c r="AC82" s="106"/>
    </row>
    <row r="83" spans="1:29" ht="18.75" x14ac:dyDescent="0.3">
      <c r="A83" s="48" t="str">
        <f>IF('Fall Input'!A83="", "", 'Fall Input'!A83)</f>
        <v/>
      </c>
      <c r="B83" s="49" t="str">
        <f t="shared" si="15"/>
        <v/>
      </c>
      <c r="C83" s="49" t="str">
        <f t="shared" si="16"/>
        <v/>
      </c>
      <c r="D83" s="49" t="str">
        <f t="shared" si="17"/>
        <v/>
      </c>
      <c r="E83" s="49" t="str">
        <f t="shared" si="18"/>
        <v/>
      </c>
      <c r="F83" s="49" t="str">
        <f t="shared" si="19"/>
        <v/>
      </c>
      <c r="G83" s="144" t="str">
        <f t="shared" si="20"/>
        <v/>
      </c>
      <c r="H83" s="145"/>
      <c r="I83" s="130"/>
      <c r="J83" s="130"/>
      <c r="K83" s="132"/>
      <c r="L83" s="125"/>
      <c r="M83" s="128"/>
      <c r="O83" s="106" t="str">
        <f t="shared" si="21"/>
        <v/>
      </c>
      <c r="P83" s="129" t="str">
        <f>IF(OR('Fall Input'!B82="", P$3=""), "", IF('Fall Input'!B82&gt;P$6, $O$6, IF(AND('Fall Input'!B82&lt;=P$6,'Fall Input'!B82&gt;P$5), $O$5, IF('Fall Input'!B82&gt;P$5, $O$5, IF(AND('Fall Input'!B82&lt;=P$5, 'Fall Input'!B82&gt;P$4), $O$4, IF('Fall Input'!B82&gt;P$4, $O$4, IF(AND('Fall Input'!B82&lt;=P$4, 'Fall Input'!B82&gt;P$3), $O$3, IF('Fall Input'!B82&gt;P$3, $O$3, IF('Fall Input'!B82&lt;=P$3, $O$2, “WHO KNOWS”)))))))))</f>
        <v/>
      </c>
      <c r="Q83" s="129" t="str">
        <f>IF(OR('Fall Input'!C82="", Q$3=""), "", IF('Fall Input'!C82&gt;Q$6, $O$6, IF(AND('Fall Input'!C82&lt;=Q$6,'Fall Input'!C82&gt;Q$5), $O$5, IF('Fall Input'!C82&gt;Q$5, $O$5, IF(AND('Fall Input'!C82&lt;=Q$5, 'Fall Input'!C82&gt;Q$4), $O$4, IF('Fall Input'!C82&gt;Q$4, $O$4, IF(AND('Fall Input'!C82&lt;=Q$4, 'Fall Input'!C82&gt;Q$3), $O$3, IF('Fall Input'!C82&gt;Q$3, $O$3, IF('Fall Input'!C82&lt;=Q$3, $O$2, “WHO KNOWS”)))))))))</f>
        <v/>
      </c>
      <c r="R83" s="129" t="str">
        <f>IF(OR('Fall Input'!D82="", R$3=""), "", IF('Fall Input'!D82&gt;R$6, $O$6, IF(AND('Fall Input'!D82&lt;=R$6,'Fall Input'!D82&gt;R$5), $O$5, IF('Fall Input'!D82&gt;R$5, $O$5, IF(AND('Fall Input'!D82&lt;=R$5, 'Fall Input'!D82&gt;R$4), $O$4, IF('Fall Input'!D82&gt;R$4, $O$4, IF(AND('Fall Input'!D82&lt;=R$4, 'Fall Input'!D82&gt;R$3), $O$3, IF('Fall Input'!D82&gt;R$3, $O$3, IF('Fall Input'!D82&lt;=R$3, $O$2, “WHO KNOWS”)))))))))</f>
        <v/>
      </c>
      <c r="S83" s="129" t="str">
        <f>IF(OR('Fall Input'!E82="", S$3=""), "", IF('Fall Input'!E82&gt;S$6, $O$6, IF(AND('Fall Input'!E82&lt;=S$6,'Fall Input'!E82&gt;S$5), $O$5, IF('Fall Input'!E82&gt;S$5, $O$5, IF(AND('Fall Input'!E82&lt;=S$5, 'Fall Input'!E82&gt;S$4), $O$4, IF('Fall Input'!E82&gt;S$4, $O$4, IF(AND('Fall Input'!E82&lt;=S$4, 'Fall Input'!E82&gt;S$3), $O$3, IF('Fall Input'!E82&gt;S$3, $O$3, IF('Fall Input'!E82&lt;=S$3, $O$2, “WHO KNOWS”)))))))))</f>
        <v/>
      </c>
      <c r="T83" s="129" t="str">
        <f>IF(OR('Fall Input'!F82="", T$3=""), "", IF('Fall Input'!F82&gt;T$6, $O$6, IF(AND('Fall Input'!F82&lt;=T$6,'Fall Input'!F82&gt;T$5), $O$5, IF('Fall Input'!F82&gt;T$5, $O$5, IF(AND('Fall Input'!F82&lt;=T$5, 'Fall Input'!F82&gt;T$4), $O$4, IF('Fall Input'!F82&gt;T$4, $O$4, IF(AND('Fall Input'!F82&lt;=T$4, 'Fall Input'!F82&gt;T$3), $O$3, IF('Fall Input'!F82&gt;T$3, $O$3, IF('Fall Input'!F82&lt;=T$3, $O$2, “WHO KNOWS”)))))))))</f>
        <v/>
      </c>
      <c r="V83" s="125"/>
      <c r="W83" s="105"/>
      <c r="AC83" s="106"/>
    </row>
    <row r="84" spans="1:29" ht="18.75" x14ac:dyDescent="0.3">
      <c r="A84" s="48" t="str">
        <f>IF('Fall Input'!A84="", "", 'Fall Input'!A84)</f>
        <v/>
      </c>
      <c r="B84" s="49" t="str">
        <f t="shared" si="15"/>
        <v/>
      </c>
      <c r="C84" s="49" t="str">
        <f t="shared" si="16"/>
        <v/>
      </c>
      <c r="D84" s="49" t="str">
        <f t="shared" si="17"/>
        <v/>
      </c>
      <c r="E84" s="49" t="str">
        <f t="shared" si="18"/>
        <v/>
      </c>
      <c r="F84" s="49" t="str">
        <f t="shared" si="19"/>
        <v/>
      </c>
      <c r="G84" s="144" t="str">
        <f t="shared" si="20"/>
        <v/>
      </c>
      <c r="H84" s="145"/>
      <c r="I84" s="130"/>
      <c r="J84" s="130"/>
      <c r="K84" s="132"/>
      <c r="L84" s="125"/>
      <c r="M84" s="128"/>
      <c r="O84" s="106" t="str">
        <f t="shared" si="21"/>
        <v/>
      </c>
      <c r="P84" s="129" t="str">
        <f>IF(OR('Fall Input'!B83="", P$3=""), "", IF('Fall Input'!B83&gt;P$6, $O$6, IF(AND('Fall Input'!B83&lt;=P$6,'Fall Input'!B83&gt;P$5), $O$5, IF('Fall Input'!B83&gt;P$5, $O$5, IF(AND('Fall Input'!B83&lt;=P$5, 'Fall Input'!B83&gt;P$4), $O$4, IF('Fall Input'!B83&gt;P$4, $O$4, IF(AND('Fall Input'!B83&lt;=P$4, 'Fall Input'!B83&gt;P$3), $O$3, IF('Fall Input'!B83&gt;P$3, $O$3, IF('Fall Input'!B83&lt;=P$3, $O$2, “WHO KNOWS”)))))))))</f>
        <v/>
      </c>
      <c r="Q84" s="129" t="str">
        <f>IF(OR('Fall Input'!C83="", Q$3=""), "", IF('Fall Input'!C83&gt;Q$6, $O$6, IF(AND('Fall Input'!C83&lt;=Q$6,'Fall Input'!C83&gt;Q$5), $O$5, IF('Fall Input'!C83&gt;Q$5, $O$5, IF(AND('Fall Input'!C83&lt;=Q$5, 'Fall Input'!C83&gt;Q$4), $O$4, IF('Fall Input'!C83&gt;Q$4, $O$4, IF(AND('Fall Input'!C83&lt;=Q$4, 'Fall Input'!C83&gt;Q$3), $O$3, IF('Fall Input'!C83&gt;Q$3, $O$3, IF('Fall Input'!C83&lt;=Q$3, $O$2, “WHO KNOWS”)))))))))</f>
        <v/>
      </c>
      <c r="R84" s="129" t="str">
        <f>IF(OR('Fall Input'!D83="", R$3=""), "", IF('Fall Input'!D83&gt;R$6, $O$6, IF(AND('Fall Input'!D83&lt;=R$6,'Fall Input'!D83&gt;R$5), $O$5, IF('Fall Input'!D83&gt;R$5, $O$5, IF(AND('Fall Input'!D83&lt;=R$5, 'Fall Input'!D83&gt;R$4), $O$4, IF('Fall Input'!D83&gt;R$4, $O$4, IF(AND('Fall Input'!D83&lt;=R$4, 'Fall Input'!D83&gt;R$3), $O$3, IF('Fall Input'!D83&gt;R$3, $O$3, IF('Fall Input'!D83&lt;=R$3, $O$2, “WHO KNOWS”)))))))))</f>
        <v/>
      </c>
      <c r="S84" s="129" t="str">
        <f>IF(OR('Fall Input'!E83="", S$3=""), "", IF('Fall Input'!E83&gt;S$6, $O$6, IF(AND('Fall Input'!E83&lt;=S$6,'Fall Input'!E83&gt;S$5), $O$5, IF('Fall Input'!E83&gt;S$5, $O$5, IF(AND('Fall Input'!E83&lt;=S$5, 'Fall Input'!E83&gt;S$4), $O$4, IF('Fall Input'!E83&gt;S$4, $O$4, IF(AND('Fall Input'!E83&lt;=S$4, 'Fall Input'!E83&gt;S$3), $O$3, IF('Fall Input'!E83&gt;S$3, $O$3, IF('Fall Input'!E83&lt;=S$3, $O$2, “WHO KNOWS”)))))))))</f>
        <v/>
      </c>
      <c r="T84" s="129" t="str">
        <f>IF(OR('Fall Input'!F83="", T$3=""), "", IF('Fall Input'!F83&gt;T$6, $O$6, IF(AND('Fall Input'!F83&lt;=T$6,'Fall Input'!F83&gt;T$5), $O$5, IF('Fall Input'!F83&gt;T$5, $O$5, IF(AND('Fall Input'!F83&lt;=T$5, 'Fall Input'!F83&gt;T$4), $O$4, IF('Fall Input'!F83&gt;T$4, $O$4, IF(AND('Fall Input'!F83&lt;=T$4, 'Fall Input'!F83&gt;T$3), $O$3, IF('Fall Input'!F83&gt;T$3, $O$3, IF('Fall Input'!F83&lt;=T$3, $O$2, “WHO KNOWS”)))))))))</f>
        <v/>
      </c>
      <c r="V84" s="125"/>
      <c r="W84" s="105"/>
      <c r="AC84" s="106"/>
    </row>
    <row r="85" spans="1:29" ht="18.75" x14ac:dyDescent="0.3">
      <c r="A85" s="48" t="str">
        <f>IF('Fall Input'!A85="", "", 'Fall Input'!A85)</f>
        <v/>
      </c>
      <c r="B85" s="49" t="str">
        <f t="shared" si="15"/>
        <v/>
      </c>
      <c r="C85" s="49" t="str">
        <f t="shared" si="16"/>
        <v/>
      </c>
      <c r="D85" s="49" t="str">
        <f t="shared" si="17"/>
        <v/>
      </c>
      <c r="E85" s="49" t="str">
        <f t="shared" si="18"/>
        <v/>
      </c>
      <c r="F85" s="49" t="str">
        <f t="shared" si="19"/>
        <v/>
      </c>
      <c r="G85" s="144" t="str">
        <f t="shared" si="20"/>
        <v/>
      </c>
      <c r="H85" s="145"/>
      <c r="I85" s="130"/>
      <c r="J85" s="130"/>
      <c r="K85" s="132"/>
      <c r="L85" s="125"/>
      <c r="M85" s="128"/>
      <c r="O85" s="106" t="str">
        <f t="shared" si="21"/>
        <v/>
      </c>
      <c r="P85" s="129" t="str">
        <f>IF(OR('Fall Input'!B84="", P$3=""), "", IF('Fall Input'!B84&gt;P$6, $O$6, IF(AND('Fall Input'!B84&lt;=P$6,'Fall Input'!B84&gt;P$5), $O$5, IF('Fall Input'!B84&gt;P$5, $O$5, IF(AND('Fall Input'!B84&lt;=P$5, 'Fall Input'!B84&gt;P$4), $O$4, IF('Fall Input'!B84&gt;P$4, $O$4, IF(AND('Fall Input'!B84&lt;=P$4, 'Fall Input'!B84&gt;P$3), $O$3, IF('Fall Input'!B84&gt;P$3, $O$3, IF('Fall Input'!B84&lt;=P$3, $O$2, “WHO KNOWS”)))))))))</f>
        <v/>
      </c>
      <c r="Q85" s="129" t="str">
        <f>IF(OR('Fall Input'!C84="", Q$3=""), "", IF('Fall Input'!C84&gt;Q$6, $O$6, IF(AND('Fall Input'!C84&lt;=Q$6,'Fall Input'!C84&gt;Q$5), $O$5, IF('Fall Input'!C84&gt;Q$5, $O$5, IF(AND('Fall Input'!C84&lt;=Q$5, 'Fall Input'!C84&gt;Q$4), $O$4, IF('Fall Input'!C84&gt;Q$4, $O$4, IF(AND('Fall Input'!C84&lt;=Q$4, 'Fall Input'!C84&gt;Q$3), $O$3, IF('Fall Input'!C84&gt;Q$3, $O$3, IF('Fall Input'!C84&lt;=Q$3, $O$2, “WHO KNOWS”)))))))))</f>
        <v/>
      </c>
      <c r="R85" s="129" t="str">
        <f>IF(OR('Fall Input'!D84="", R$3=""), "", IF('Fall Input'!D84&gt;R$6, $O$6, IF(AND('Fall Input'!D84&lt;=R$6,'Fall Input'!D84&gt;R$5), $O$5, IF('Fall Input'!D84&gt;R$5, $O$5, IF(AND('Fall Input'!D84&lt;=R$5, 'Fall Input'!D84&gt;R$4), $O$4, IF('Fall Input'!D84&gt;R$4, $O$4, IF(AND('Fall Input'!D84&lt;=R$4, 'Fall Input'!D84&gt;R$3), $O$3, IF('Fall Input'!D84&gt;R$3, $O$3, IF('Fall Input'!D84&lt;=R$3, $O$2, “WHO KNOWS”)))))))))</f>
        <v/>
      </c>
      <c r="S85" s="129" t="str">
        <f>IF(OR('Fall Input'!E84="", S$3=""), "", IF('Fall Input'!E84&gt;S$6, $O$6, IF(AND('Fall Input'!E84&lt;=S$6,'Fall Input'!E84&gt;S$5), $O$5, IF('Fall Input'!E84&gt;S$5, $O$5, IF(AND('Fall Input'!E84&lt;=S$5, 'Fall Input'!E84&gt;S$4), $O$4, IF('Fall Input'!E84&gt;S$4, $O$4, IF(AND('Fall Input'!E84&lt;=S$4, 'Fall Input'!E84&gt;S$3), $O$3, IF('Fall Input'!E84&gt;S$3, $O$3, IF('Fall Input'!E84&lt;=S$3, $O$2, “WHO KNOWS”)))))))))</f>
        <v/>
      </c>
      <c r="T85" s="129" t="str">
        <f>IF(OR('Fall Input'!F84="", T$3=""), "", IF('Fall Input'!F84&gt;T$6, $O$6, IF(AND('Fall Input'!F84&lt;=T$6,'Fall Input'!F84&gt;T$5), $O$5, IF('Fall Input'!F84&gt;T$5, $O$5, IF(AND('Fall Input'!F84&lt;=T$5, 'Fall Input'!F84&gt;T$4), $O$4, IF('Fall Input'!F84&gt;T$4, $O$4, IF(AND('Fall Input'!F84&lt;=T$4, 'Fall Input'!F84&gt;T$3), $O$3, IF('Fall Input'!F84&gt;T$3, $O$3, IF('Fall Input'!F84&lt;=T$3, $O$2, “WHO KNOWS”)))))))))</f>
        <v/>
      </c>
      <c r="V85" s="125"/>
      <c r="W85" s="105"/>
      <c r="AC85" s="106"/>
    </row>
    <row r="86" spans="1:29" ht="18.75" x14ac:dyDescent="0.3">
      <c r="A86" s="48" t="str">
        <f>IF('Fall Input'!A86="", "", 'Fall Input'!A86)</f>
        <v/>
      </c>
      <c r="B86" s="49" t="str">
        <f t="shared" si="15"/>
        <v/>
      </c>
      <c r="C86" s="49" t="str">
        <f t="shared" si="16"/>
        <v/>
      </c>
      <c r="D86" s="49" t="str">
        <f t="shared" si="17"/>
        <v/>
      </c>
      <c r="E86" s="49" t="str">
        <f t="shared" si="18"/>
        <v/>
      </c>
      <c r="F86" s="49" t="str">
        <f t="shared" si="19"/>
        <v/>
      </c>
      <c r="G86" s="144" t="str">
        <f t="shared" si="20"/>
        <v/>
      </c>
      <c r="H86" s="145"/>
      <c r="I86" s="130"/>
      <c r="J86" s="130"/>
      <c r="K86" s="132"/>
      <c r="L86" s="125"/>
      <c r="M86" s="128"/>
      <c r="O86" s="106" t="str">
        <f t="shared" si="21"/>
        <v/>
      </c>
      <c r="P86" s="129" t="str">
        <f>IF(OR('Fall Input'!B85="", P$3=""), "", IF('Fall Input'!B85&gt;P$6, $O$6, IF(AND('Fall Input'!B85&lt;=P$6,'Fall Input'!B85&gt;P$5), $O$5, IF('Fall Input'!B85&gt;P$5, $O$5, IF(AND('Fall Input'!B85&lt;=P$5, 'Fall Input'!B85&gt;P$4), $O$4, IF('Fall Input'!B85&gt;P$4, $O$4, IF(AND('Fall Input'!B85&lt;=P$4, 'Fall Input'!B85&gt;P$3), $O$3, IF('Fall Input'!B85&gt;P$3, $O$3, IF('Fall Input'!B85&lt;=P$3, $O$2, “WHO KNOWS”)))))))))</f>
        <v/>
      </c>
      <c r="Q86" s="129" t="str">
        <f>IF(OR('Fall Input'!C85="", Q$3=""), "", IF('Fall Input'!C85&gt;Q$6, $O$6, IF(AND('Fall Input'!C85&lt;=Q$6,'Fall Input'!C85&gt;Q$5), $O$5, IF('Fall Input'!C85&gt;Q$5, $O$5, IF(AND('Fall Input'!C85&lt;=Q$5, 'Fall Input'!C85&gt;Q$4), $O$4, IF('Fall Input'!C85&gt;Q$4, $O$4, IF(AND('Fall Input'!C85&lt;=Q$4, 'Fall Input'!C85&gt;Q$3), $O$3, IF('Fall Input'!C85&gt;Q$3, $O$3, IF('Fall Input'!C85&lt;=Q$3, $O$2, “WHO KNOWS”)))))))))</f>
        <v/>
      </c>
      <c r="R86" s="129" t="str">
        <f>IF(OR('Fall Input'!D85="", R$3=""), "", IF('Fall Input'!D85&gt;R$6, $O$6, IF(AND('Fall Input'!D85&lt;=R$6,'Fall Input'!D85&gt;R$5), $O$5, IF('Fall Input'!D85&gt;R$5, $O$5, IF(AND('Fall Input'!D85&lt;=R$5, 'Fall Input'!D85&gt;R$4), $O$4, IF('Fall Input'!D85&gt;R$4, $O$4, IF(AND('Fall Input'!D85&lt;=R$4, 'Fall Input'!D85&gt;R$3), $O$3, IF('Fall Input'!D85&gt;R$3, $O$3, IF('Fall Input'!D85&lt;=R$3, $O$2, “WHO KNOWS”)))))))))</f>
        <v/>
      </c>
      <c r="S86" s="129" t="str">
        <f>IF(OR('Fall Input'!E85="", S$3=""), "", IF('Fall Input'!E85&gt;S$6, $O$6, IF(AND('Fall Input'!E85&lt;=S$6,'Fall Input'!E85&gt;S$5), $O$5, IF('Fall Input'!E85&gt;S$5, $O$5, IF(AND('Fall Input'!E85&lt;=S$5, 'Fall Input'!E85&gt;S$4), $O$4, IF('Fall Input'!E85&gt;S$4, $O$4, IF(AND('Fall Input'!E85&lt;=S$4, 'Fall Input'!E85&gt;S$3), $O$3, IF('Fall Input'!E85&gt;S$3, $O$3, IF('Fall Input'!E85&lt;=S$3, $O$2, “WHO KNOWS”)))))))))</f>
        <v/>
      </c>
      <c r="T86" s="129" t="str">
        <f>IF(OR('Fall Input'!F85="", T$3=""), "", IF('Fall Input'!F85&gt;T$6, $O$6, IF(AND('Fall Input'!F85&lt;=T$6,'Fall Input'!F85&gt;T$5), $O$5, IF('Fall Input'!F85&gt;T$5, $O$5, IF(AND('Fall Input'!F85&lt;=T$5, 'Fall Input'!F85&gt;T$4), $O$4, IF('Fall Input'!F85&gt;T$4, $O$4, IF(AND('Fall Input'!F85&lt;=T$4, 'Fall Input'!F85&gt;T$3), $O$3, IF('Fall Input'!F85&gt;T$3, $O$3, IF('Fall Input'!F85&lt;=T$3, $O$2, “WHO KNOWS”)))))))))</f>
        <v/>
      </c>
      <c r="V86" s="125"/>
      <c r="W86" s="105"/>
      <c r="AC86" s="106"/>
    </row>
    <row r="87" spans="1:29" ht="18.75" x14ac:dyDescent="0.3">
      <c r="A87" s="48" t="str">
        <f>IF('Fall Input'!A87="", "", 'Fall Input'!A87)</f>
        <v/>
      </c>
      <c r="B87" s="49" t="str">
        <f t="shared" si="15"/>
        <v/>
      </c>
      <c r="C87" s="49" t="str">
        <f t="shared" si="16"/>
        <v/>
      </c>
      <c r="D87" s="49" t="str">
        <f t="shared" si="17"/>
        <v/>
      </c>
      <c r="E87" s="49" t="str">
        <f t="shared" si="18"/>
        <v/>
      </c>
      <c r="F87" s="49" t="str">
        <f t="shared" si="19"/>
        <v/>
      </c>
      <c r="G87" s="144" t="str">
        <f t="shared" si="20"/>
        <v/>
      </c>
      <c r="H87" s="145"/>
      <c r="I87" s="130"/>
      <c r="J87" s="130"/>
      <c r="K87" s="132"/>
      <c r="L87" s="125"/>
      <c r="M87" s="128"/>
      <c r="O87" s="106" t="str">
        <f t="shared" si="21"/>
        <v/>
      </c>
      <c r="P87" s="129" t="str">
        <f>IF(OR('Fall Input'!B86="", P$3=""), "", IF('Fall Input'!B86&gt;P$6, $O$6, IF(AND('Fall Input'!B86&lt;=P$6,'Fall Input'!B86&gt;P$5), $O$5, IF('Fall Input'!B86&gt;P$5, $O$5, IF(AND('Fall Input'!B86&lt;=P$5, 'Fall Input'!B86&gt;P$4), $O$4, IF('Fall Input'!B86&gt;P$4, $O$4, IF(AND('Fall Input'!B86&lt;=P$4, 'Fall Input'!B86&gt;P$3), $O$3, IF('Fall Input'!B86&gt;P$3, $O$3, IF('Fall Input'!B86&lt;=P$3, $O$2, “WHO KNOWS”)))))))))</f>
        <v/>
      </c>
      <c r="Q87" s="129" t="str">
        <f>IF(OR('Fall Input'!C86="", Q$3=""), "", IF('Fall Input'!C86&gt;Q$6, $O$6, IF(AND('Fall Input'!C86&lt;=Q$6,'Fall Input'!C86&gt;Q$5), $O$5, IF('Fall Input'!C86&gt;Q$5, $O$5, IF(AND('Fall Input'!C86&lt;=Q$5, 'Fall Input'!C86&gt;Q$4), $O$4, IF('Fall Input'!C86&gt;Q$4, $O$4, IF(AND('Fall Input'!C86&lt;=Q$4, 'Fall Input'!C86&gt;Q$3), $O$3, IF('Fall Input'!C86&gt;Q$3, $O$3, IF('Fall Input'!C86&lt;=Q$3, $O$2, “WHO KNOWS”)))))))))</f>
        <v/>
      </c>
      <c r="R87" s="129" t="str">
        <f>IF(OR('Fall Input'!D86="", R$3=""), "", IF('Fall Input'!D86&gt;R$6, $O$6, IF(AND('Fall Input'!D86&lt;=R$6,'Fall Input'!D86&gt;R$5), $O$5, IF('Fall Input'!D86&gt;R$5, $O$5, IF(AND('Fall Input'!D86&lt;=R$5, 'Fall Input'!D86&gt;R$4), $O$4, IF('Fall Input'!D86&gt;R$4, $O$4, IF(AND('Fall Input'!D86&lt;=R$4, 'Fall Input'!D86&gt;R$3), $O$3, IF('Fall Input'!D86&gt;R$3, $O$3, IF('Fall Input'!D86&lt;=R$3, $O$2, “WHO KNOWS”)))))))))</f>
        <v/>
      </c>
      <c r="S87" s="129" t="str">
        <f>IF(OR('Fall Input'!E86="", S$3=""), "", IF('Fall Input'!E86&gt;S$6, $O$6, IF(AND('Fall Input'!E86&lt;=S$6,'Fall Input'!E86&gt;S$5), $O$5, IF('Fall Input'!E86&gt;S$5, $O$5, IF(AND('Fall Input'!E86&lt;=S$5, 'Fall Input'!E86&gt;S$4), $O$4, IF('Fall Input'!E86&gt;S$4, $O$4, IF(AND('Fall Input'!E86&lt;=S$4, 'Fall Input'!E86&gt;S$3), $O$3, IF('Fall Input'!E86&gt;S$3, $O$3, IF('Fall Input'!E86&lt;=S$3, $O$2, “WHO KNOWS”)))))))))</f>
        <v/>
      </c>
      <c r="T87" s="129" t="str">
        <f>IF(OR('Fall Input'!F86="", T$3=""), "", IF('Fall Input'!F86&gt;T$6, $O$6, IF(AND('Fall Input'!F86&lt;=T$6,'Fall Input'!F86&gt;T$5), $O$5, IF('Fall Input'!F86&gt;T$5, $O$5, IF(AND('Fall Input'!F86&lt;=T$5, 'Fall Input'!F86&gt;T$4), $O$4, IF('Fall Input'!F86&gt;T$4, $O$4, IF(AND('Fall Input'!F86&lt;=T$4, 'Fall Input'!F86&gt;T$3), $O$3, IF('Fall Input'!F86&gt;T$3, $O$3, IF('Fall Input'!F86&lt;=T$3, $O$2, “WHO KNOWS”)))))))))</f>
        <v/>
      </c>
      <c r="V87" s="125"/>
      <c r="W87" s="105"/>
      <c r="AC87" s="106"/>
    </row>
    <row r="88" spans="1:29" ht="18.75" x14ac:dyDescent="0.3">
      <c r="A88" s="48" t="str">
        <f>IF('Fall Input'!A88="", "", 'Fall Input'!A88)</f>
        <v/>
      </c>
      <c r="B88" s="49" t="str">
        <f t="shared" si="15"/>
        <v/>
      </c>
      <c r="C88" s="49" t="str">
        <f t="shared" si="16"/>
        <v/>
      </c>
      <c r="D88" s="49" t="str">
        <f t="shared" si="17"/>
        <v/>
      </c>
      <c r="E88" s="49" t="str">
        <f t="shared" si="18"/>
        <v/>
      </c>
      <c r="F88" s="49" t="str">
        <f t="shared" si="19"/>
        <v/>
      </c>
      <c r="G88" s="144" t="str">
        <f t="shared" si="20"/>
        <v/>
      </c>
      <c r="H88" s="145"/>
      <c r="I88" s="130"/>
      <c r="J88" s="130"/>
      <c r="K88" s="132"/>
      <c r="L88" s="125"/>
      <c r="M88" s="128"/>
      <c r="O88" s="106" t="str">
        <f t="shared" si="21"/>
        <v/>
      </c>
      <c r="P88" s="129" t="str">
        <f>IF(OR('Fall Input'!B87="", P$3=""), "", IF('Fall Input'!B87&gt;P$6, $O$6, IF(AND('Fall Input'!B87&lt;=P$6,'Fall Input'!B87&gt;P$5), $O$5, IF('Fall Input'!B87&gt;P$5, $O$5, IF(AND('Fall Input'!B87&lt;=P$5, 'Fall Input'!B87&gt;P$4), $O$4, IF('Fall Input'!B87&gt;P$4, $O$4, IF(AND('Fall Input'!B87&lt;=P$4, 'Fall Input'!B87&gt;P$3), $O$3, IF('Fall Input'!B87&gt;P$3, $O$3, IF('Fall Input'!B87&lt;=P$3, $O$2, “WHO KNOWS”)))))))))</f>
        <v/>
      </c>
      <c r="Q88" s="129" t="str">
        <f>IF(OR('Fall Input'!C87="", Q$3=""), "", IF('Fall Input'!C87&gt;Q$6, $O$6, IF(AND('Fall Input'!C87&lt;=Q$6,'Fall Input'!C87&gt;Q$5), $O$5, IF('Fall Input'!C87&gt;Q$5, $O$5, IF(AND('Fall Input'!C87&lt;=Q$5, 'Fall Input'!C87&gt;Q$4), $O$4, IF('Fall Input'!C87&gt;Q$4, $O$4, IF(AND('Fall Input'!C87&lt;=Q$4, 'Fall Input'!C87&gt;Q$3), $O$3, IF('Fall Input'!C87&gt;Q$3, $O$3, IF('Fall Input'!C87&lt;=Q$3, $O$2, “WHO KNOWS”)))))))))</f>
        <v/>
      </c>
      <c r="R88" s="129" t="str">
        <f>IF(OR('Fall Input'!D87="", R$3=""), "", IF('Fall Input'!D87&gt;R$6, $O$6, IF(AND('Fall Input'!D87&lt;=R$6,'Fall Input'!D87&gt;R$5), $O$5, IF('Fall Input'!D87&gt;R$5, $O$5, IF(AND('Fall Input'!D87&lt;=R$5, 'Fall Input'!D87&gt;R$4), $O$4, IF('Fall Input'!D87&gt;R$4, $O$4, IF(AND('Fall Input'!D87&lt;=R$4, 'Fall Input'!D87&gt;R$3), $O$3, IF('Fall Input'!D87&gt;R$3, $O$3, IF('Fall Input'!D87&lt;=R$3, $O$2, “WHO KNOWS”)))))))))</f>
        <v/>
      </c>
      <c r="S88" s="129" t="str">
        <f>IF(OR('Fall Input'!E87="", S$3=""), "", IF('Fall Input'!E87&gt;S$6, $O$6, IF(AND('Fall Input'!E87&lt;=S$6,'Fall Input'!E87&gt;S$5), $O$5, IF('Fall Input'!E87&gt;S$5, $O$5, IF(AND('Fall Input'!E87&lt;=S$5, 'Fall Input'!E87&gt;S$4), $O$4, IF('Fall Input'!E87&gt;S$4, $O$4, IF(AND('Fall Input'!E87&lt;=S$4, 'Fall Input'!E87&gt;S$3), $O$3, IF('Fall Input'!E87&gt;S$3, $O$3, IF('Fall Input'!E87&lt;=S$3, $O$2, “WHO KNOWS”)))))))))</f>
        <v/>
      </c>
      <c r="T88" s="129" t="str">
        <f>IF(OR('Fall Input'!F87="", T$3=""), "", IF('Fall Input'!F87&gt;T$6, $O$6, IF(AND('Fall Input'!F87&lt;=T$6,'Fall Input'!F87&gt;T$5), $O$5, IF('Fall Input'!F87&gt;T$5, $O$5, IF(AND('Fall Input'!F87&lt;=T$5, 'Fall Input'!F87&gt;T$4), $O$4, IF('Fall Input'!F87&gt;T$4, $O$4, IF(AND('Fall Input'!F87&lt;=T$4, 'Fall Input'!F87&gt;T$3), $O$3, IF('Fall Input'!F87&gt;T$3, $O$3, IF('Fall Input'!F87&lt;=T$3, $O$2, “WHO KNOWS”)))))))))</f>
        <v/>
      </c>
      <c r="V88" s="125"/>
      <c r="W88" s="105"/>
      <c r="AC88" s="106"/>
    </row>
    <row r="89" spans="1:29" ht="18.75" x14ac:dyDescent="0.3">
      <c r="A89" s="48" t="str">
        <f>IF('Fall Input'!A89="", "", 'Fall Input'!A89)</f>
        <v/>
      </c>
      <c r="B89" s="49" t="str">
        <f t="shared" si="15"/>
        <v/>
      </c>
      <c r="C89" s="49" t="str">
        <f t="shared" si="16"/>
        <v/>
      </c>
      <c r="D89" s="49" t="str">
        <f t="shared" si="17"/>
        <v/>
      </c>
      <c r="E89" s="49" t="str">
        <f t="shared" si="18"/>
        <v/>
      </c>
      <c r="F89" s="49" t="str">
        <f t="shared" si="19"/>
        <v/>
      </c>
      <c r="G89" s="144" t="str">
        <f t="shared" si="20"/>
        <v/>
      </c>
      <c r="H89" s="145"/>
      <c r="I89" s="130"/>
      <c r="J89" s="130"/>
      <c r="K89" s="132"/>
      <c r="L89" s="125"/>
      <c r="M89" s="128"/>
      <c r="O89" s="106" t="str">
        <f t="shared" si="21"/>
        <v/>
      </c>
      <c r="P89" s="129" t="str">
        <f>IF(OR('Fall Input'!B88="", P$3=""), "", IF('Fall Input'!B88&gt;P$6, $O$6, IF(AND('Fall Input'!B88&lt;=P$6,'Fall Input'!B88&gt;P$5), $O$5, IF('Fall Input'!B88&gt;P$5, $O$5, IF(AND('Fall Input'!B88&lt;=P$5, 'Fall Input'!B88&gt;P$4), $O$4, IF('Fall Input'!B88&gt;P$4, $O$4, IF(AND('Fall Input'!B88&lt;=P$4, 'Fall Input'!B88&gt;P$3), $O$3, IF('Fall Input'!B88&gt;P$3, $O$3, IF('Fall Input'!B88&lt;=P$3, $O$2, “WHO KNOWS”)))))))))</f>
        <v/>
      </c>
      <c r="Q89" s="129" t="str">
        <f>IF(OR('Fall Input'!C88="", Q$3=""), "", IF('Fall Input'!C88&gt;Q$6, $O$6, IF(AND('Fall Input'!C88&lt;=Q$6,'Fall Input'!C88&gt;Q$5), $O$5, IF('Fall Input'!C88&gt;Q$5, $O$5, IF(AND('Fall Input'!C88&lt;=Q$5, 'Fall Input'!C88&gt;Q$4), $O$4, IF('Fall Input'!C88&gt;Q$4, $O$4, IF(AND('Fall Input'!C88&lt;=Q$4, 'Fall Input'!C88&gt;Q$3), $O$3, IF('Fall Input'!C88&gt;Q$3, $O$3, IF('Fall Input'!C88&lt;=Q$3, $O$2, “WHO KNOWS”)))))))))</f>
        <v/>
      </c>
      <c r="R89" s="129" t="str">
        <f>IF(OR('Fall Input'!D88="", R$3=""), "", IF('Fall Input'!D88&gt;R$6, $O$6, IF(AND('Fall Input'!D88&lt;=R$6,'Fall Input'!D88&gt;R$5), $O$5, IF('Fall Input'!D88&gt;R$5, $O$5, IF(AND('Fall Input'!D88&lt;=R$5, 'Fall Input'!D88&gt;R$4), $O$4, IF('Fall Input'!D88&gt;R$4, $O$4, IF(AND('Fall Input'!D88&lt;=R$4, 'Fall Input'!D88&gt;R$3), $O$3, IF('Fall Input'!D88&gt;R$3, $O$3, IF('Fall Input'!D88&lt;=R$3, $O$2, “WHO KNOWS”)))))))))</f>
        <v/>
      </c>
      <c r="S89" s="129" t="str">
        <f>IF(OR('Fall Input'!E88="", S$3=""), "", IF('Fall Input'!E88&gt;S$6, $O$6, IF(AND('Fall Input'!E88&lt;=S$6,'Fall Input'!E88&gt;S$5), $O$5, IF('Fall Input'!E88&gt;S$5, $O$5, IF(AND('Fall Input'!E88&lt;=S$5, 'Fall Input'!E88&gt;S$4), $O$4, IF('Fall Input'!E88&gt;S$4, $O$4, IF(AND('Fall Input'!E88&lt;=S$4, 'Fall Input'!E88&gt;S$3), $O$3, IF('Fall Input'!E88&gt;S$3, $O$3, IF('Fall Input'!E88&lt;=S$3, $O$2, “WHO KNOWS”)))))))))</f>
        <v/>
      </c>
      <c r="T89" s="129" t="str">
        <f>IF(OR('Fall Input'!F88="", T$3=""), "", IF('Fall Input'!F88&gt;T$6, $O$6, IF(AND('Fall Input'!F88&lt;=T$6,'Fall Input'!F88&gt;T$5), $O$5, IF('Fall Input'!F88&gt;T$5, $O$5, IF(AND('Fall Input'!F88&lt;=T$5, 'Fall Input'!F88&gt;T$4), $O$4, IF('Fall Input'!F88&gt;T$4, $O$4, IF(AND('Fall Input'!F88&lt;=T$4, 'Fall Input'!F88&gt;T$3), $O$3, IF('Fall Input'!F88&gt;T$3, $O$3, IF('Fall Input'!F88&lt;=T$3, $O$2, “WHO KNOWS”)))))))))</f>
        <v/>
      </c>
      <c r="V89" s="125"/>
      <c r="W89" s="105"/>
      <c r="AC89" s="106"/>
    </row>
    <row r="90" spans="1:29" ht="18.75" x14ac:dyDescent="0.3">
      <c r="A90" s="48" t="str">
        <f>IF('Fall Input'!A90="", "", 'Fall Input'!A90)</f>
        <v/>
      </c>
      <c r="B90" s="49" t="str">
        <f t="shared" si="15"/>
        <v/>
      </c>
      <c r="C90" s="49" t="str">
        <f t="shared" si="16"/>
        <v/>
      </c>
      <c r="D90" s="49" t="str">
        <f t="shared" si="17"/>
        <v/>
      </c>
      <c r="E90" s="49" t="str">
        <f t="shared" si="18"/>
        <v/>
      </c>
      <c r="F90" s="49" t="str">
        <f t="shared" si="19"/>
        <v/>
      </c>
      <c r="G90" s="144" t="str">
        <f t="shared" si="20"/>
        <v/>
      </c>
      <c r="H90" s="145"/>
      <c r="I90" s="130"/>
      <c r="J90" s="130"/>
      <c r="K90" s="132"/>
      <c r="L90" s="125"/>
      <c r="M90" s="128"/>
      <c r="O90" s="106" t="str">
        <f t="shared" si="21"/>
        <v/>
      </c>
      <c r="P90" s="129" t="str">
        <f>IF(OR('Fall Input'!B89="", P$3=""), "", IF('Fall Input'!B89&gt;P$6, $O$6, IF(AND('Fall Input'!B89&lt;=P$6,'Fall Input'!B89&gt;P$5), $O$5, IF('Fall Input'!B89&gt;P$5, $O$5, IF(AND('Fall Input'!B89&lt;=P$5, 'Fall Input'!B89&gt;P$4), $O$4, IF('Fall Input'!B89&gt;P$4, $O$4, IF(AND('Fall Input'!B89&lt;=P$4, 'Fall Input'!B89&gt;P$3), $O$3, IF('Fall Input'!B89&gt;P$3, $O$3, IF('Fall Input'!B89&lt;=P$3, $O$2, “WHO KNOWS”)))))))))</f>
        <v/>
      </c>
      <c r="Q90" s="129" t="str">
        <f>IF(OR('Fall Input'!C89="", Q$3=""), "", IF('Fall Input'!C89&gt;Q$6, $O$6, IF(AND('Fall Input'!C89&lt;=Q$6,'Fall Input'!C89&gt;Q$5), $O$5, IF('Fall Input'!C89&gt;Q$5, $O$5, IF(AND('Fall Input'!C89&lt;=Q$5, 'Fall Input'!C89&gt;Q$4), $O$4, IF('Fall Input'!C89&gt;Q$4, $O$4, IF(AND('Fall Input'!C89&lt;=Q$4, 'Fall Input'!C89&gt;Q$3), $O$3, IF('Fall Input'!C89&gt;Q$3, $O$3, IF('Fall Input'!C89&lt;=Q$3, $O$2, “WHO KNOWS”)))))))))</f>
        <v/>
      </c>
      <c r="R90" s="129" t="str">
        <f>IF(OR('Fall Input'!D89="", R$3=""), "", IF('Fall Input'!D89&gt;R$6, $O$6, IF(AND('Fall Input'!D89&lt;=R$6,'Fall Input'!D89&gt;R$5), $O$5, IF('Fall Input'!D89&gt;R$5, $O$5, IF(AND('Fall Input'!D89&lt;=R$5, 'Fall Input'!D89&gt;R$4), $O$4, IF('Fall Input'!D89&gt;R$4, $O$4, IF(AND('Fall Input'!D89&lt;=R$4, 'Fall Input'!D89&gt;R$3), $O$3, IF('Fall Input'!D89&gt;R$3, $O$3, IF('Fall Input'!D89&lt;=R$3, $O$2, “WHO KNOWS”)))))))))</f>
        <v/>
      </c>
      <c r="S90" s="129" t="str">
        <f>IF(OR('Fall Input'!E89="", S$3=""), "", IF('Fall Input'!E89&gt;S$6, $O$6, IF(AND('Fall Input'!E89&lt;=S$6,'Fall Input'!E89&gt;S$5), $O$5, IF('Fall Input'!E89&gt;S$5, $O$5, IF(AND('Fall Input'!E89&lt;=S$5, 'Fall Input'!E89&gt;S$4), $O$4, IF('Fall Input'!E89&gt;S$4, $O$4, IF(AND('Fall Input'!E89&lt;=S$4, 'Fall Input'!E89&gt;S$3), $O$3, IF('Fall Input'!E89&gt;S$3, $O$3, IF('Fall Input'!E89&lt;=S$3, $O$2, “WHO KNOWS”)))))))))</f>
        <v/>
      </c>
      <c r="T90" s="129" t="str">
        <f>IF(OR('Fall Input'!F89="", T$3=""), "", IF('Fall Input'!F89&gt;T$6, $O$6, IF(AND('Fall Input'!F89&lt;=T$6,'Fall Input'!F89&gt;T$5), $O$5, IF('Fall Input'!F89&gt;T$5, $O$5, IF(AND('Fall Input'!F89&lt;=T$5, 'Fall Input'!F89&gt;T$4), $O$4, IF('Fall Input'!F89&gt;T$4, $O$4, IF(AND('Fall Input'!F89&lt;=T$4, 'Fall Input'!F89&gt;T$3), $O$3, IF('Fall Input'!F89&gt;T$3, $O$3, IF('Fall Input'!F89&lt;=T$3, $O$2, “WHO KNOWS”)))))))))</f>
        <v/>
      </c>
      <c r="V90" s="125"/>
      <c r="W90" s="105"/>
      <c r="AC90" s="106"/>
    </row>
    <row r="91" spans="1:29" ht="18.75" x14ac:dyDescent="0.3">
      <c r="A91" s="48" t="str">
        <f>IF('Fall Input'!A91="", "", 'Fall Input'!A91)</f>
        <v/>
      </c>
      <c r="B91" s="49" t="str">
        <f t="shared" si="15"/>
        <v/>
      </c>
      <c r="C91" s="49" t="str">
        <f t="shared" si="16"/>
        <v/>
      </c>
      <c r="D91" s="49" t="str">
        <f t="shared" si="17"/>
        <v/>
      </c>
      <c r="E91" s="49" t="str">
        <f t="shared" si="18"/>
        <v/>
      </c>
      <c r="F91" s="49" t="str">
        <f t="shared" si="19"/>
        <v/>
      </c>
      <c r="G91" s="144" t="str">
        <f t="shared" si="20"/>
        <v/>
      </c>
      <c r="H91" s="145"/>
      <c r="I91" s="130"/>
      <c r="J91" s="130"/>
      <c r="K91" s="132"/>
      <c r="L91" s="125"/>
      <c r="M91" s="128"/>
      <c r="O91" s="106" t="str">
        <f t="shared" si="21"/>
        <v/>
      </c>
      <c r="P91" s="129" t="str">
        <f>IF(OR('Fall Input'!B90="", P$3=""), "", IF('Fall Input'!B90&gt;P$6, $O$6, IF(AND('Fall Input'!B90&lt;=P$6,'Fall Input'!B90&gt;P$5), $O$5, IF('Fall Input'!B90&gt;P$5, $O$5, IF(AND('Fall Input'!B90&lt;=P$5, 'Fall Input'!B90&gt;P$4), $O$4, IF('Fall Input'!B90&gt;P$4, $O$4, IF(AND('Fall Input'!B90&lt;=P$4, 'Fall Input'!B90&gt;P$3), $O$3, IF('Fall Input'!B90&gt;P$3, $O$3, IF('Fall Input'!B90&lt;=P$3, $O$2, “WHO KNOWS”)))))))))</f>
        <v/>
      </c>
      <c r="Q91" s="129" t="str">
        <f>IF(OR('Fall Input'!C90="", Q$3=""), "", IF('Fall Input'!C90&gt;Q$6, $O$6, IF(AND('Fall Input'!C90&lt;=Q$6,'Fall Input'!C90&gt;Q$5), $O$5, IF('Fall Input'!C90&gt;Q$5, $O$5, IF(AND('Fall Input'!C90&lt;=Q$5, 'Fall Input'!C90&gt;Q$4), $O$4, IF('Fall Input'!C90&gt;Q$4, $O$4, IF(AND('Fall Input'!C90&lt;=Q$4, 'Fall Input'!C90&gt;Q$3), $O$3, IF('Fall Input'!C90&gt;Q$3, $O$3, IF('Fall Input'!C90&lt;=Q$3, $O$2, “WHO KNOWS”)))))))))</f>
        <v/>
      </c>
      <c r="R91" s="129" t="str">
        <f>IF(OR('Fall Input'!D90="", R$3=""), "", IF('Fall Input'!D90&gt;R$6, $O$6, IF(AND('Fall Input'!D90&lt;=R$6,'Fall Input'!D90&gt;R$5), $O$5, IF('Fall Input'!D90&gt;R$5, $O$5, IF(AND('Fall Input'!D90&lt;=R$5, 'Fall Input'!D90&gt;R$4), $O$4, IF('Fall Input'!D90&gt;R$4, $O$4, IF(AND('Fall Input'!D90&lt;=R$4, 'Fall Input'!D90&gt;R$3), $O$3, IF('Fall Input'!D90&gt;R$3, $O$3, IF('Fall Input'!D90&lt;=R$3, $O$2, “WHO KNOWS”)))))))))</f>
        <v/>
      </c>
      <c r="S91" s="129" t="str">
        <f>IF(OR('Fall Input'!E90="", S$3=""), "", IF('Fall Input'!E90&gt;S$6, $O$6, IF(AND('Fall Input'!E90&lt;=S$6,'Fall Input'!E90&gt;S$5), $O$5, IF('Fall Input'!E90&gt;S$5, $O$5, IF(AND('Fall Input'!E90&lt;=S$5, 'Fall Input'!E90&gt;S$4), $O$4, IF('Fall Input'!E90&gt;S$4, $O$4, IF(AND('Fall Input'!E90&lt;=S$4, 'Fall Input'!E90&gt;S$3), $O$3, IF('Fall Input'!E90&gt;S$3, $O$3, IF('Fall Input'!E90&lt;=S$3, $O$2, “WHO KNOWS”)))))))))</f>
        <v/>
      </c>
      <c r="T91" s="129" t="str">
        <f>IF(OR('Fall Input'!F90="", T$3=""), "", IF('Fall Input'!F90&gt;T$6, $O$6, IF(AND('Fall Input'!F90&lt;=T$6,'Fall Input'!F90&gt;T$5), $O$5, IF('Fall Input'!F90&gt;T$5, $O$5, IF(AND('Fall Input'!F90&lt;=T$5, 'Fall Input'!F90&gt;T$4), $O$4, IF('Fall Input'!F90&gt;T$4, $O$4, IF(AND('Fall Input'!F90&lt;=T$4, 'Fall Input'!F90&gt;T$3), $O$3, IF('Fall Input'!F90&gt;T$3, $O$3, IF('Fall Input'!F90&lt;=T$3, $O$2, “WHO KNOWS”)))))))))</f>
        <v/>
      </c>
      <c r="V91" s="125"/>
      <c r="W91" s="105"/>
      <c r="AC91" s="106"/>
    </row>
    <row r="92" spans="1:29" ht="18.75" x14ac:dyDescent="0.3">
      <c r="A92" s="48" t="str">
        <f>IF('Fall Input'!A92="", "", 'Fall Input'!A92)</f>
        <v/>
      </c>
      <c r="B92" s="49" t="str">
        <f t="shared" si="15"/>
        <v/>
      </c>
      <c r="C92" s="49" t="str">
        <f t="shared" si="16"/>
        <v/>
      </c>
      <c r="D92" s="49" t="str">
        <f t="shared" si="17"/>
        <v/>
      </c>
      <c r="E92" s="49" t="str">
        <f t="shared" si="18"/>
        <v/>
      </c>
      <c r="F92" s="49" t="str">
        <f t="shared" si="19"/>
        <v/>
      </c>
      <c r="G92" s="144" t="str">
        <f t="shared" si="20"/>
        <v/>
      </c>
      <c r="H92" s="145"/>
      <c r="I92" s="130"/>
      <c r="J92" s="130"/>
      <c r="K92" s="132"/>
      <c r="L92" s="125"/>
      <c r="M92" s="128"/>
      <c r="O92" s="106" t="str">
        <f t="shared" si="21"/>
        <v/>
      </c>
      <c r="P92" s="129" t="str">
        <f>IF(OR('Fall Input'!B91="", P$3=""), "", IF('Fall Input'!B91&gt;P$6, $O$6, IF(AND('Fall Input'!B91&lt;=P$6,'Fall Input'!B91&gt;P$5), $O$5, IF('Fall Input'!B91&gt;P$5, $O$5, IF(AND('Fall Input'!B91&lt;=P$5, 'Fall Input'!B91&gt;P$4), $O$4, IF('Fall Input'!B91&gt;P$4, $O$4, IF(AND('Fall Input'!B91&lt;=P$4, 'Fall Input'!B91&gt;P$3), $O$3, IF('Fall Input'!B91&gt;P$3, $O$3, IF('Fall Input'!B91&lt;=P$3, $O$2, “WHO KNOWS”)))))))))</f>
        <v/>
      </c>
      <c r="Q92" s="129" t="str">
        <f>IF(OR('Fall Input'!C91="", Q$3=""), "", IF('Fall Input'!C91&gt;Q$6, $O$6, IF(AND('Fall Input'!C91&lt;=Q$6,'Fall Input'!C91&gt;Q$5), $O$5, IF('Fall Input'!C91&gt;Q$5, $O$5, IF(AND('Fall Input'!C91&lt;=Q$5, 'Fall Input'!C91&gt;Q$4), $O$4, IF('Fall Input'!C91&gt;Q$4, $O$4, IF(AND('Fall Input'!C91&lt;=Q$4, 'Fall Input'!C91&gt;Q$3), $O$3, IF('Fall Input'!C91&gt;Q$3, $O$3, IF('Fall Input'!C91&lt;=Q$3, $O$2, “WHO KNOWS”)))))))))</f>
        <v/>
      </c>
      <c r="R92" s="129" t="str">
        <f>IF(OR('Fall Input'!D91="", R$3=""), "", IF('Fall Input'!D91&gt;R$6, $O$6, IF(AND('Fall Input'!D91&lt;=R$6,'Fall Input'!D91&gt;R$5), $O$5, IF('Fall Input'!D91&gt;R$5, $O$5, IF(AND('Fall Input'!D91&lt;=R$5, 'Fall Input'!D91&gt;R$4), $O$4, IF('Fall Input'!D91&gt;R$4, $O$4, IF(AND('Fall Input'!D91&lt;=R$4, 'Fall Input'!D91&gt;R$3), $O$3, IF('Fall Input'!D91&gt;R$3, $O$3, IF('Fall Input'!D91&lt;=R$3, $O$2, “WHO KNOWS”)))))))))</f>
        <v/>
      </c>
      <c r="S92" s="129" t="str">
        <f>IF(OR('Fall Input'!E91="", S$3=""), "", IF('Fall Input'!E91&gt;S$6, $O$6, IF(AND('Fall Input'!E91&lt;=S$6,'Fall Input'!E91&gt;S$5), $O$5, IF('Fall Input'!E91&gt;S$5, $O$5, IF(AND('Fall Input'!E91&lt;=S$5, 'Fall Input'!E91&gt;S$4), $O$4, IF('Fall Input'!E91&gt;S$4, $O$4, IF(AND('Fall Input'!E91&lt;=S$4, 'Fall Input'!E91&gt;S$3), $O$3, IF('Fall Input'!E91&gt;S$3, $O$3, IF('Fall Input'!E91&lt;=S$3, $O$2, “WHO KNOWS”)))))))))</f>
        <v/>
      </c>
      <c r="T92" s="129" t="str">
        <f>IF(OR('Fall Input'!F91="", T$3=""), "", IF('Fall Input'!F91&gt;T$6, $O$6, IF(AND('Fall Input'!F91&lt;=T$6,'Fall Input'!F91&gt;T$5), $O$5, IF('Fall Input'!F91&gt;T$5, $O$5, IF(AND('Fall Input'!F91&lt;=T$5, 'Fall Input'!F91&gt;T$4), $O$4, IF('Fall Input'!F91&gt;T$4, $O$4, IF(AND('Fall Input'!F91&lt;=T$4, 'Fall Input'!F91&gt;T$3), $O$3, IF('Fall Input'!F91&gt;T$3, $O$3, IF('Fall Input'!F91&lt;=T$3, $O$2, “WHO KNOWS”)))))))))</f>
        <v/>
      </c>
      <c r="V92" s="125"/>
      <c r="W92" s="105"/>
      <c r="AC92" s="106"/>
    </row>
    <row r="93" spans="1:29" ht="18.75" x14ac:dyDescent="0.3">
      <c r="A93" s="48" t="str">
        <f>IF('Fall Input'!A93="", "", 'Fall Input'!A93)</f>
        <v/>
      </c>
      <c r="B93" s="49" t="str">
        <f t="shared" si="15"/>
        <v/>
      </c>
      <c r="C93" s="49" t="str">
        <f t="shared" si="16"/>
        <v/>
      </c>
      <c r="D93" s="49" t="str">
        <f t="shared" si="17"/>
        <v/>
      </c>
      <c r="E93" s="49" t="str">
        <f t="shared" si="18"/>
        <v/>
      </c>
      <c r="F93" s="49" t="str">
        <f t="shared" si="19"/>
        <v/>
      </c>
      <c r="G93" s="144" t="str">
        <f t="shared" si="20"/>
        <v/>
      </c>
      <c r="H93" s="145"/>
      <c r="I93" s="130"/>
      <c r="J93" s="130"/>
      <c r="K93" s="132"/>
      <c r="L93" s="125"/>
      <c r="M93" s="128"/>
      <c r="O93" s="106" t="str">
        <f t="shared" si="21"/>
        <v/>
      </c>
      <c r="P93" s="129" t="str">
        <f>IF(OR('Fall Input'!B92="", P$3=""), "", IF('Fall Input'!B92&gt;P$6, $O$6, IF(AND('Fall Input'!B92&lt;=P$6,'Fall Input'!B92&gt;P$5), $O$5, IF('Fall Input'!B92&gt;P$5, $O$5, IF(AND('Fall Input'!B92&lt;=P$5, 'Fall Input'!B92&gt;P$4), $O$4, IF('Fall Input'!B92&gt;P$4, $O$4, IF(AND('Fall Input'!B92&lt;=P$4, 'Fall Input'!B92&gt;P$3), $O$3, IF('Fall Input'!B92&gt;P$3, $O$3, IF('Fall Input'!B92&lt;=P$3, $O$2, “WHO KNOWS”)))))))))</f>
        <v/>
      </c>
      <c r="Q93" s="129" t="str">
        <f>IF(OR('Fall Input'!C92="", Q$3=""), "", IF('Fall Input'!C92&gt;Q$6, $O$6, IF(AND('Fall Input'!C92&lt;=Q$6,'Fall Input'!C92&gt;Q$5), $O$5, IF('Fall Input'!C92&gt;Q$5, $O$5, IF(AND('Fall Input'!C92&lt;=Q$5, 'Fall Input'!C92&gt;Q$4), $O$4, IF('Fall Input'!C92&gt;Q$4, $O$4, IF(AND('Fall Input'!C92&lt;=Q$4, 'Fall Input'!C92&gt;Q$3), $O$3, IF('Fall Input'!C92&gt;Q$3, $O$3, IF('Fall Input'!C92&lt;=Q$3, $O$2, “WHO KNOWS”)))))))))</f>
        <v/>
      </c>
      <c r="R93" s="129" t="str">
        <f>IF(OR('Fall Input'!D92="", R$3=""), "", IF('Fall Input'!D92&gt;R$6, $O$6, IF(AND('Fall Input'!D92&lt;=R$6,'Fall Input'!D92&gt;R$5), $O$5, IF('Fall Input'!D92&gt;R$5, $O$5, IF(AND('Fall Input'!D92&lt;=R$5, 'Fall Input'!D92&gt;R$4), $O$4, IF('Fall Input'!D92&gt;R$4, $O$4, IF(AND('Fall Input'!D92&lt;=R$4, 'Fall Input'!D92&gt;R$3), $O$3, IF('Fall Input'!D92&gt;R$3, $O$3, IF('Fall Input'!D92&lt;=R$3, $O$2, “WHO KNOWS”)))))))))</f>
        <v/>
      </c>
      <c r="S93" s="129" t="str">
        <f>IF(OR('Fall Input'!E92="", S$3=""), "", IF('Fall Input'!E92&gt;S$6, $O$6, IF(AND('Fall Input'!E92&lt;=S$6,'Fall Input'!E92&gt;S$5), $O$5, IF('Fall Input'!E92&gt;S$5, $O$5, IF(AND('Fall Input'!E92&lt;=S$5, 'Fall Input'!E92&gt;S$4), $O$4, IF('Fall Input'!E92&gt;S$4, $O$4, IF(AND('Fall Input'!E92&lt;=S$4, 'Fall Input'!E92&gt;S$3), $O$3, IF('Fall Input'!E92&gt;S$3, $O$3, IF('Fall Input'!E92&lt;=S$3, $O$2, “WHO KNOWS”)))))))))</f>
        <v/>
      </c>
      <c r="T93" s="129" t="str">
        <f>IF(OR('Fall Input'!F92="", T$3=""), "", IF('Fall Input'!F92&gt;T$6, $O$6, IF(AND('Fall Input'!F92&lt;=T$6,'Fall Input'!F92&gt;T$5), $O$5, IF('Fall Input'!F92&gt;T$5, $O$5, IF(AND('Fall Input'!F92&lt;=T$5, 'Fall Input'!F92&gt;T$4), $O$4, IF('Fall Input'!F92&gt;T$4, $O$4, IF(AND('Fall Input'!F92&lt;=T$4, 'Fall Input'!F92&gt;T$3), $O$3, IF('Fall Input'!F92&gt;T$3, $O$3, IF('Fall Input'!F92&lt;=T$3, $O$2, “WHO KNOWS”)))))))))</f>
        <v/>
      </c>
      <c r="V93" s="125"/>
      <c r="W93" s="105"/>
      <c r="AC93" s="106"/>
    </row>
    <row r="94" spans="1:29" ht="18.75" x14ac:dyDescent="0.3">
      <c r="A94" s="48" t="str">
        <f>IF('Fall Input'!A94="", "", 'Fall Input'!A94)</f>
        <v/>
      </c>
      <c r="B94" s="49" t="str">
        <f t="shared" si="15"/>
        <v/>
      </c>
      <c r="C94" s="49" t="str">
        <f t="shared" si="16"/>
        <v/>
      </c>
      <c r="D94" s="49" t="str">
        <f t="shared" si="17"/>
        <v/>
      </c>
      <c r="E94" s="49" t="str">
        <f t="shared" si="18"/>
        <v/>
      </c>
      <c r="F94" s="49" t="str">
        <f t="shared" si="19"/>
        <v/>
      </c>
      <c r="G94" s="144" t="str">
        <f t="shared" si="20"/>
        <v/>
      </c>
      <c r="H94" s="145"/>
      <c r="I94" s="130"/>
      <c r="J94" s="130"/>
      <c r="K94" s="132"/>
      <c r="L94" s="125"/>
      <c r="M94" s="128"/>
      <c r="O94" s="106" t="str">
        <f t="shared" si="21"/>
        <v/>
      </c>
      <c r="P94" s="129" t="str">
        <f>IF(OR('Fall Input'!B93="", P$3=""), "", IF('Fall Input'!B93&gt;P$6, $O$6, IF(AND('Fall Input'!B93&lt;=P$6,'Fall Input'!B93&gt;P$5), $O$5, IF('Fall Input'!B93&gt;P$5, $O$5, IF(AND('Fall Input'!B93&lt;=P$5, 'Fall Input'!B93&gt;P$4), $O$4, IF('Fall Input'!B93&gt;P$4, $O$4, IF(AND('Fall Input'!B93&lt;=P$4, 'Fall Input'!B93&gt;P$3), $O$3, IF('Fall Input'!B93&gt;P$3, $O$3, IF('Fall Input'!B93&lt;=P$3, $O$2, “WHO KNOWS”)))))))))</f>
        <v/>
      </c>
      <c r="Q94" s="129" t="str">
        <f>IF(OR('Fall Input'!C93="", Q$3=""), "", IF('Fall Input'!C93&gt;Q$6, $O$6, IF(AND('Fall Input'!C93&lt;=Q$6,'Fall Input'!C93&gt;Q$5), $O$5, IF('Fall Input'!C93&gt;Q$5, $O$5, IF(AND('Fall Input'!C93&lt;=Q$5, 'Fall Input'!C93&gt;Q$4), $O$4, IF('Fall Input'!C93&gt;Q$4, $O$4, IF(AND('Fall Input'!C93&lt;=Q$4, 'Fall Input'!C93&gt;Q$3), $O$3, IF('Fall Input'!C93&gt;Q$3, $O$3, IF('Fall Input'!C93&lt;=Q$3, $O$2, “WHO KNOWS”)))))))))</f>
        <v/>
      </c>
      <c r="R94" s="129" t="str">
        <f>IF(OR('Fall Input'!D93="", R$3=""), "", IF('Fall Input'!D93&gt;R$6, $O$6, IF(AND('Fall Input'!D93&lt;=R$6,'Fall Input'!D93&gt;R$5), $O$5, IF('Fall Input'!D93&gt;R$5, $O$5, IF(AND('Fall Input'!D93&lt;=R$5, 'Fall Input'!D93&gt;R$4), $O$4, IF('Fall Input'!D93&gt;R$4, $O$4, IF(AND('Fall Input'!D93&lt;=R$4, 'Fall Input'!D93&gt;R$3), $O$3, IF('Fall Input'!D93&gt;R$3, $O$3, IF('Fall Input'!D93&lt;=R$3, $O$2, “WHO KNOWS”)))))))))</f>
        <v/>
      </c>
      <c r="S94" s="129" t="str">
        <f>IF(OR('Fall Input'!E93="", S$3=""), "", IF('Fall Input'!E93&gt;S$6, $O$6, IF(AND('Fall Input'!E93&lt;=S$6,'Fall Input'!E93&gt;S$5), $O$5, IF('Fall Input'!E93&gt;S$5, $O$5, IF(AND('Fall Input'!E93&lt;=S$5, 'Fall Input'!E93&gt;S$4), $O$4, IF('Fall Input'!E93&gt;S$4, $O$4, IF(AND('Fall Input'!E93&lt;=S$4, 'Fall Input'!E93&gt;S$3), $O$3, IF('Fall Input'!E93&gt;S$3, $O$3, IF('Fall Input'!E93&lt;=S$3, $O$2, “WHO KNOWS”)))))))))</f>
        <v/>
      </c>
      <c r="T94" s="129" t="str">
        <f>IF(OR('Fall Input'!F93="", T$3=""), "", IF('Fall Input'!F93&gt;T$6, $O$6, IF(AND('Fall Input'!F93&lt;=T$6,'Fall Input'!F93&gt;T$5), $O$5, IF('Fall Input'!F93&gt;T$5, $O$5, IF(AND('Fall Input'!F93&lt;=T$5, 'Fall Input'!F93&gt;T$4), $O$4, IF('Fall Input'!F93&gt;T$4, $O$4, IF(AND('Fall Input'!F93&lt;=T$4, 'Fall Input'!F93&gt;T$3), $O$3, IF('Fall Input'!F93&gt;T$3, $O$3, IF('Fall Input'!F93&lt;=T$3, $O$2, “WHO KNOWS”)))))))))</f>
        <v/>
      </c>
      <c r="V94" s="125"/>
      <c r="W94" s="105"/>
      <c r="AC94" s="106"/>
    </row>
    <row r="95" spans="1:29" ht="18.75" x14ac:dyDescent="0.3">
      <c r="A95" s="48" t="str">
        <f>IF('Fall Input'!A95="", "", 'Fall Input'!A95)</f>
        <v/>
      </c>
      <c r="B95" s="49" t="str">
        <f t="shared" si="15"/>
        <v/>
      </c>
      <c r="C95" s="49" t="str">
        <f t="shared" si="16"/>
        <v/>
      </c>
      <c r="D95" s="49" t="str">
        <f t="shared" si="17"/>
        <v/>
      </c>
      <c r="E95" s="49" t="str">
        <f t="shared" si="18"/>
        <v/>
      </c>
      <c r="F95" s="49" t="str">
        <f t="shared" si="19"/>
        <v/>
      </c>
      <c r="G95" s="144" t="str">
        <f t="shared" si="20"/>
        <v/>
      </c>
      <c r="H95" s="145"/>
      <c r="I95" s="130"/>
      <c r="J95" s="130"/>
      <c r="K95" s="132"/>
      <c r="L95" s="125"/>
      <c r="M95" s="128"/>
      <c r="O95" s="106" t="str">
        <f t="shared" si="21"/>
        <v/>
      </c>
      <c r="P95" s="129" t="str">
        <f>IF(OR('Fall Input'!B94="", P$3=""), "", IF('Fall Input'!B94&gt;P$6, $O$6, IF(AND('Fall Input'!B94&lt;=P$6,'Fall Input'!B94&gt;P$5), $O$5, IF('Fall Input'!B94&gt;P$5, $O$5, IF(AND('Fall Input'!B94&lt;=P$5, 'Fall Input'!B94&gt;P$4), $O$4, IF('Fall Input'!B94&gt;P$4, $O$4, IF(AND('Fall Input'!B94&lt;=P$4, 'Fall Input'!B94&gt;P$3), $O$3, IF('Fall Input'!B94&gt;P$3, $O$3, IF('Fall Input'!B94&lt;=P$3, $O$2, “WHO KNOWS”)))))))))</f>
        <v/>
      </c>
      <c r="Q95" s="129" t="str">
        <f>IF(OR('Fall Input'!C94="", Q$3=""), "", IF('Fall Input'!C94&gt;Q$6, $O$6, IF(AND('Fall Input'!C94&lt;=Q$6,'Fall Input'!C94&gt;Q$5), $O$5, IF('Fall Input'!C94&gt;Q$5, $O$5, IF(AND('Fall Input'!C94&lt;=Q$5, 'Fall Input'!C94&gt;Q$4), $O$4, IF('Fall Input'!C94&gt;Q$4, $O$4, IF(AND('Fall Input'!C94&lt;=Q$4, 'Fall Input'!C94&gt;Q$3), $O$3, IF('Fall Input'!C94&gt;Q$3, $O$3, IF('Fall Input'!C94&lt;=Q$3, $O$2, “WHO KNOWS”)))))))))</f>
        <v/>
      </c>
      <c r="R95" s="129" t="str">
        <f>IF(OR('Fall Input'!D94="", R$3=""), "", IF('Fall Input'!D94&gt;R$6, $O$6, IF(AND('Fall Input'!D94&lt;=R$6,'Fall Input'!D94&gt;R$5), $O$5, IF('Fall Input'!D94&gt;R$5, $O$5, IF(AND('Fall Input'!D94&lt;=R$5, 'Fall Input'!D94&gt;R$4), $O$4, IF('Fall Input'!D94&gt;R$4, $O$4, IF(AND('Fall Input'!D94&lt;=R$4, 'Fall Input'!D94&gt;R$3), $O$3, IF('Fall Input'!D94&gt;R$3, $O$3, IF('Fall Input'!D94&lt;=R$3, $O$2, “WHO KNOWS”)))))))))</f>
        <v/>
      </c>
      <c r="S95" s="129" t="str">
        <f>IF(OR('Fall Input'!E94="", S$3=""), "", IF('Fall Input'!E94&gt;S$6, $O$6, IF(AND('Fall Input'!E94&lt;=S$6,'Fall Input'!E94&gt;S$5), $O$5, IF('Fall Input'!E94&gt;S$5, $O$5, IF(AND('Fall Input'!E94&lt;=S$5, 'Fall Input'!E94&gt;S$4), $O$4, IF('Fall Input'!E94&gt;S$4, $O$4, IF(AND('Fall Input'!E94&lt;=S$4, 'Fall Input'!E94&gt;S$3), $O$3, IF('Fall Input'!E94&gt;S$3, $O$3, IF('Fall Input'!E94&lt;=S$3, $O$2, “WHO KNOWS”)))))))))</f>
        <v/>
      </c>
      <c r="T95" s="129" t="str">
        <f>IF(OR('Fall Input'!F94="", T$3=""), "", IF('Fall Input'!F94&gt;T$6, $O$6, IF(AND('Fall Input'!F94&lt;=T$6,'Fall Input'!F94&gt;T$5), $O$5, IF('Fall Input'!F94&gt;T$5, $O$5, IF(AND('Fall Input'!F94&lt;=T$5, 'Fall Input'!F94&gt;T$4), $O$4, IF('Fall Input'!F94&gt;T$4, $O$4, IF(AND('Fall Input'!F94&lt;=T$4, 'Fall Input'!F94&gt;T$3), $O$3, IF('Fall Input'!F94&gt;T$3, $O$3, IF('Fall Input'!F94&lt;=T$3, $O$2, “WHO KNOWS”)))))))))</f>
        <v/>
      </c>
      <c r="V95" s="125"/>
      <c r="W95" s="105"/>
      <c r="AC95" s="106"/>
    </row>
    <row r="96" spans="1:29" ht="18.75" x14ac:dyDescent="0.3">
      <c r="A96" s="48" t="str">
        <f>IF('Fall Input'!A96="", "", 'Fall Input'!A96)</f>
        <v/>
      </c>
      <c r="B96" s="49" t="str">
        <f t="shared" si="15"/>
        <v/>
      </c>
      <c r="C96" s="49" t="str">
        <f t="shared" si="16"/>
        <v/>
      </c>
      <c r="D96" s="49" t="str">
        <f t="shared" si="17"/>
        <v/>
      </c>
      <c r="E96" s="49" t="str">
        <f t="shared" si="18"/>
        <v/>
      </c>
      <c r="F96" s="49" t="str">
        <f t="shared" si="19"/>
        <v/>
      </c>
      <c r="G96" s="144" t="str">
        <f t="shared" si="20"/>
        <v/>
      </c>
      <c r="H96" s="145"/>
      <c r="I96" s="130"/>
      <c r="J96" s="130"/>
      <c r="K96" s="132"/>
      <c r="L96" s="125"/>
      <c r="M96" s="128"/>
      <c r="O96" s="106" t="str">
        <f t="shared" si="21"/>
        <v/>
      </c>
      <c r="P96" s="129" t="str">
        <f>IF(OR('Fall Input'!B95="", P$3=""), "", IF('Fall Input'!B95&gt;P$6, $O$6, IF(AND('Fall Input'!B95&lt;=P$6,'Fall Input'!B95&gt;P$5), $O$5, IF('Fall Input'!B95&gt;P$5, $O$5, IF(AND('Fall Input'!B95&lt;=P$5, 'Fall Input'!B95&gt;P$4), $O$4, IF('Fall Input'!B95&gt;P$4, $O$4, IF(AND('Fall Input'!B95&lt;=P$4, 'Fall Input'!B95&gt;P$3), $O$3, IF('Fall Input'!B95&gt;P$3, $O$3, IF('Fall Input'!B95&lt;=P$3, $O$2, “WHO KNOWS”)))))))))</f>
        <v/>
      </c>
      <c r="Q96" s="129" t="str">
        <f>IF(OR('Fall Input'!C95="", Q$3=""), "", IF('Fall Input'!C95&gt;Q$6, $O$6, IF(AND('Fall Input'!C95&lt;=Q$6,'Fall Input'!C95&gt;Q$5), $O$5, IF('Fall Input'!C95&gt;Q$5, $O$5, IF(AND('Fall Input'!C95&lt;=Q$5, 'Fall Input'!C95&gt;Q$4), $O$4, IF('Fall Input'!C95&gt;Q$4, $O$4, IF(AND('Fall Input'!C95&lt;=Q$4, 'Fall Input'!C95&gt;Q$3), $O$3, IF('Fall Input'!C95&gt;Q$3, $O$3, IF('Fall Input'!C95&lt;=Q$3, $O$2, “WHO KNOWS”)))))))))</f>
        <v/>
      </c>
      <c r="R96" s="129" t="str">
        <f>IF(OR('Fall Input'!D95="", R$3=""), "", IF('Fall Input'!D95&gt;R$6, $O$6, IF(AND('Fall Input'!D95&lt;=R$6,'Fall Input'!D95&gt;R$5), $O$5, IF('Fall Input'!D95&gt;R$5, $O$5, IF(AND('Fall Input'!D95&lt;=R$5, 'Fall Input'!D95&gt;R$4), $O$4, IF('Fall Input'!D95&gt;R$4, $O$4, IF(AND('Fall Input'!D95&lt;=R$4, 'Fall Input'!D95&gt;R$3), $O$3, IF('Fall Input'!D95&gt;R$3, $O$3, IF('Fall Input'!D95&lt;=R$3, $O$2, “WHO KNOWS”)))))))))</f>
        <v/>
      </c>
      <c r="S96" s="129" t="str">
        <f>IF(OR('Fall Input'!E95="", S$3=""), "", IF('Fall Input'!E95&gt;S$6, $O$6, IF(AND('Fall Input'!E95&lt;=S$6,'Fall Input'!E95&gt;S$5), $O$5, IF('Fall Input'!E95&gt;S$5, $O$5, IF(AND('Fall Input'!E95&lt;=S$5, 'Fall Input'!E95&gt;S$4), $O$4, IF('Fall Input'!E95&gt;S$4, $O$4, IF(AND('Fall Input'!E95&lt;=S$4, 'Fall Input'!E95&gt;S$3), $O$3, IF('Fall Input'!E95&gt;S$3, $O$3, IF('Fall Input'!E95&lt;=S$3, $O$2, “WHO KNOWS”)))))))))</f>
        <v/>
      </c>
      <c r="T96" s="129" t="str">
        <f>IF(OR('Fall Input'!F95="", T$3=""), "", IF('Fall Input'!F95&gt;T$6, $O$6, IF(AND('Fall Input'!F95&lt;=T$6,'Fall Input'!F95&gt;T$5), $O$5, IF('Fall Input'!F95&gt;T$5, $O$5, IF(AND('Fall Input'!F95&lt;=T$5, 'Fall Input'!F95&gt;T$4), $O$4, IF('Fall Input'!F95&gt;T$4, $O$4, IF(AND('Fall Input'!F95&lt;=T$4, 'Fall Input'!F95&gt;T$3), $O$3, IF('Fall Input'!F95&gt;T$3, $O$3, IF('Fall Input'!F95&lt;=T$3, $O$2, “WHO KNOWS”)))))))))</f>
        <v/>
      </c>
      <c r="V96" s="125"/>
      <c r="W96" s="105"/>
      <c r="AC96" s="106"/>
    </row>
    <row r="97" spans="1:29" ht="18.75" x14ac:dyDescent="0.3">
      <c r="A97" s="48" t="str">
        <f>IF('Fall Input'!A97="", "", 'Fall Input'!A97)</f>
        <v/>
      </c>
      <c r="B97" s="49" t="str">
        <f t="shared" si="15"/>
        <v/>
      </c>
      <c r="C97" s="49" t="str">
        <f t="shared" si="16"/>
        <v/>
      </c>
      <c r="D97" s="49" t="str">
        <f t="shared" si="17"/>
        <v/>
      </c>
      <c r="E97" s="49" t="str">
        <f t="shared" si="18"/>
        <v/>
      </c>
      <c r="F97" s="49" t="str">
        <f t="shared" si="19"/>
        <v/>
      </c>
      <c r="G97" s="144" t="str">
        <f t="shared" si="20"/>
        <v/>
      </c>
      <c r="H97" s="145"/>
      <c r="I97" s="130"/>
      <c r="J97" s="130"/>
      <c r="K97" s="132"/>
      <c r="L97" s="125"/>
      <c r="M97" s="128"/>
      <c r="O97" s="106" t="str">
        <f t="shared" si="21"/>
        <v/>
      </c>
      <c r="P97" s="129" t="str">
        <f>IF(OR('Fall Input'!B96="", P$3=""), "", IF('Fall Input'!B96&gt;P$6, $O$6, IF(AND('Fall Input'!B96&lt;=P$6,'Fall Input'!B96&gt;P$5), $O$5, IF('Fall Input'!B96&gt;P$5, $O$5, IF(AND('Fall Input'!B96&lt;=P$5, 'Fall Input'!B96&gt;P$4), $O$4, IF('Fall Input'!B96&gt;P$4, $O$4, IF(AND('Fall Input'!B96&lt;=P$4, 'Fall Input'!B96&gt;P$3), $O$3, IF('Fall Input'!B96&gt;P$3, $O$3, IF('Fall Input'!B96&lt;=P$3, $O$2, “WHO KNOWS”)))))))))</f>
        <v/>
      </c>
      <c r="Q97" s="129" t="str">
        <f>IF(OR('Fall Input'!C96="", Q$3=""), "", IF('Fall Input'!C96&gt;Q$6, $O$6, IF(AND('Fall Input'!C96&lt;=Q$6,'Fall Input'!C96&gt;Q$5), $O$5, IF('Fall Input'!C96&gt;Q$5, $O$5, IF(AND('Fall Input'!C96&lt;=Q$5, 'Fall Input'!C96&gt;Q$4), $O$4, IF('Fall Input'!C96&gt;Q$4, $O$4, IF(AND('Fall Input'!C96&lt;=Q$4, 'Fall Input'!C96&gt;Q$3), $O$3, IF('Fall Input'!C96&gt;Q$3, $O$3, IF('Fall Input'!C96&lt;=Q$3, $O$2, “WHO KNOWS”)))))))))</f>
        <v/>
      </c>
      <c r="R97" s="129" t="str">
        <f>IF(OR('Fall Input'!D96="", R$3=""), "", IF('Fall Input'!D96&gt;R$6, $O$6, IF(AND('Fall Input'!D96&lt;=R$6,'Fall Input'!D96&gt;R$5), $O$5, IF('Fall Input'!D96&gt;R$5, $O$5, IF(AND('Fall Input'!D96&lt;=R$5, 'Fall Input'!D96&gt;R$4), $O$4, IF('Fall Input'!D96&gt;R$4, $O$4, IF(AND('Fall Input'!D96&lt;=R$4, 'Fall Input'!D96&gt;R$3), $O$3, IF('Fall Input'!D96&gt;R$3, $O$3, IF('Fall Input'!D96&lt;=R$3, $O$2, “WHO KNOWS”)))))))))</f>
        <v/>
      </c>
      <c r="S97" s="129" t="str">
        <f>IF(OR('Fall Input'!E96="", S$3=""), "", IF('Fall Input'!E96&gt;S$6, $O$6, IF(AND('Fall Input'!E96&lt;=S$6,'Fall Input'!E96&gt;S$5), $O$5, IF('Fall Input'!E96&gt;S$5, $O$5, IF(AND('Fall Input'!E96&lt;=S$5, 'Fall Input'!E96&gt;S$4), $O$4, IF('Fall Input'!E96&gt;S$4, $O$4, IF(AND('Fall Input'!E96&lt;=S$4, 'Fall Input'!E96&gt;S$3), $O$3, IF('Fall Input'!E96&gt;S$3, $O$3, IF('Fall Input'!E96&lt;=S$3, $O$2, “WHO KNOWS”)))))))))</f>
        <v/>
      </c>
      <c r="T97" s="129" t="str">
        <f>IF(OR('Fall Input'!F96="", T$3=""), "", IF('Fall Input'!F96&gt;T$6, $O$6, IF(AND('Fall Input'!F96&lt;=T$6,'Fall Input'!F96&gt;T$5), $O$5, IF('Fall Input'!F96&gt;T$5, $O$5, IF(AND('Fall Input'!F96&lt;=T$5, 'Fall Input'!F96&gt;T$4), $O$4, IF('Fall Input'!F96&gt;T$4, $O$4, IF(AND('Fall Input'!F96&lt;=T$4, 'Fall Input'!F96&gt;T$3), $O$3, IF('Fall Input'!F96&gt;T$3, $O$3, IF('Fall Input'!F96&lt;=T$3, $O$2, “WHO KNOWS”)))))))))</f>
        <v/>
      </c>
      <c r="V97" s="125"/>
      <c r="W97" s="105"/>
      <c r="AC97" s="106"/>
    </row>
    <row r="98" spans="1:29" ht="18.75" x14ac:dyDescent="0.3">
      <c r="A98" s="48" t="str">
        <f>IF('Fall Input'!A98="", "", 'Fall Input'!A98)</f>
        <v/>
      </c>
      <c r="B98" s="49" t="str">
        <f t="shared" si="15"/>
        <v/>
      </c>
      <c r="C98" s="49" t="str">
        <f t="shared" si="16"/>
        <v/>
      </c>
      <c r="D98" s="49" t="str">
        <f t="shared" si="17"/>
        <v/>
      </c>
      <c r="E98" s="49" t="str">
        <f t="shared" si="18"/>
        <v/>
      </c>
      <c r="F98" s="49" t="str">
        <f t="shared" si="19"/>
        <v/>
      </c>
      <c r="G98" s="144" t="str">
        <f t="shared" si="20"/>
        <v/>
      </c>
      <c r="H98" s="145"/>
      <c r="I98" s="130"/>
      <c r="J98" s="130"/>
      <c r="K98" s="132"/>
      <c r="L98" s="125"/>
      <c r="M98" s="128"/>
      <c r="O98" s="106" t="str">
        <f t="shared" si="21"/>
        <v/>
      </c>
      <c r="P98" s="129" t="str">
        <f>IF(OR('Fall Input'!B97="", P$3=""), "", IF('Fall Input'!B97&gt;P$6, $O$6, IF(AND('Fall Input'!B97&lt;=P$6,'Fall Input'!B97&gt;P$5), $O$5, IF('Fall Input'!B97&gt;P$5, $O$5, IF(AND('Fall Input'!B97&lt;=P$5, 'Fall Input'!B97&gt;P$4), $O$4, IF('Fall Input'!B97&gt;P$4, $O$4, IF(AND('Fall Input'!B97&lt;=P$4, 'Fall Input'!B97&gt;P$3), $O$3, IF('Fall Input'!B97&gt;P$3, $O$3, IF('Fall Input'!B97&lt;=P$3, $O$2, “WHO KNOWS”)))))))))</f>
        <v/>
      </c>
      <c r="Q98" s="129" t="str">
        <f>IF(OR('Fall Input'!C97="", Q$3=""), "", IF('Fall Input'!C97&gt;Q$6, $O$6, IF(AND('Fall Input'!C97&lt;=Q$6,'Fall Input'!C97&gt;Q$5), $O$5, IF('Fall Input'!C97&gt;Q$5, $O$5, IF(AND('Fall Input'!C97&lt;=Q$5, 'Fall Input'!C97&gt;Q$4), $O$4, IF('Fall Input'!C97&gt;Q$4, $O$4, IF(AND('Fall Input'!C97&lt;=Q$4, 'Fall Input'!C97&gt;Q$3), $O$3, IF('Fall Input'!C97&gt;Q$3, $O$3, IF('Fall Input'!C97&lt;=Q$3, $O$2, “WHO KNOWS”)))))))))</f>
        <v/>
      </c>
      <c r="R98" s="129" t="str">
        <f>IF(OR('Fall Input'!D97="", R$3=""), "", IF('Fall Input'!D97&gt;R$6, $O$6, IF(AND('Fall Input'!D97&lt;=R$6,'Fall Input'!D97&gt;R$5), $O$5, IF('Fall Input'!D97&gt;R$5, $O$5, IF(AND('Fall Input'!D97&lt;=R$5, 'Fall Input'!D97&gt;R$4), $O$4, IF('Fall Input'!D97&gt;R$4, $O$4, IF(AND('Fall Input'!D97&lt;=R$4, 'Fall Input'!D97&gt;R$3), $O$3, IF('Fall Input'!D97&gt;R$3, $O$3, IF('Fall Input'!D97&lt;=R$3, $O$2, “WHO KNOWS”)))))))))</f>
        <v/>
      </c>
      <c r="S98" s="129" t="str">
        <f>IF(OR('Fall Input'!E97="", S$3=""), "", IF('Fall Input'!E97&gt;S$6, $O$6, IF(AND('Fall Input'!E97&lt;=S$6,'Fall Input'!E97&gt;S$5), $O$5, IF('Fall Input'!E97&gt;S$5, $O$5, IF(AND('Fall Input'!E97&lt;=S$5, 'Fall Input'!E97&gt;S$4), $O$4, IF('Fall Input'!E97&gt;S$4, $O$4, IF(AND('Fall Input'!E97&lt;=S$4, 'Fall Input'!E97&gt;S$3), $O$3, IF('Fall Input'!E97&gt;S$3, $O$3, IF('Fall Input'!E97&lt;=S$3, $O$2, “WHO KNOWS”)))))))))</f>
        <v/>
      </c>
      <c r="T98" s="129" t="str">
        <f>IF(OR('Fall Input'!F97="", T$3=""), "", IF('Fall Input'!F97&gt;T$6, $O$6, IF(AND('Fall Input'!F97&lt;=T$6,'Fall Input'!F97&gt;T$5), $O$5, IF('Fall Input'!F97&gt;T$5, $O$5, IF(AND('Fall Input'!F97&lt;=T$5, 'Fall Input'!F97&gt;T$4), $O$4, IF('Fall Input'!F97&gt;T$4, $O$4, IF(AND('Fall Input'!F97&lt;=T$4, 'Fall Input'!F97&gt;T$3), $O$3, IF('Fall Input'!F97&gt;T$3, $O$3, IF('Fall Input'!F97&lt;=T$3, $O$2, “WHO KNOWS”)))))))))</f>
        <v/>
      </c>
      <c r="V98" s="125"/>
      <c r="W98" s="105"/>
      <c r="AC98" s="106"/>
    </row>
    <row r="99" spans="1:29" ht="18.75" x14ac:dyDescent="0.3">
      <c r="A99" s="48" t="str">
        <f>IF('Fall Input'!A99="", "", 'Fall Input'!A99)</f>
        <v/>
      </c>
      <c r="B99" s="49" t="str">
        <f t="shared" si="15"/>
        <v/>
      </c>
      <c r="C99" s="49" t="str">
        <f t="shared" si="16"/>
        <v/>
      </c>
      <c r="D99" s="49" t="str">
        <f t="shared" si="17"/>
        <v/>
      </c>
      <c r="E99" s="49" t="str">
        <f t="shared" si="18"/>
        <v/>
      </c>
      <c r="F99" s="49" t="str">
        <f t="shared" si="19"/>
        <v/>
      </c>
      <c r="G99" s="144" t="str">
        <f t="shared" si="20"/>
        <v/>
      </c>
      <c r="H99" s="145"/>
      <c r="I99" s="130"/>
      <c r="J99" s="130"/>
      <c r="K99" s="132"/>
      <c r="L99" s="125"/>
      <c r="M99" s="128"/>
      <c r="O99" s="106" t="str">
        <f t="shared" si="21"/>
        <v/>
      </c>
      <c r="P99" s="129" t="str">
        <f>IF(OR('Fall Input'!B98="", P$3=""), "", IF('Fall Input'!B98&gt;P$6, $O$6, IF(AND('Fall Input'!B98&lt;=P$6,'Fall Input'!B98&gt;P$5), $O$5, IF('Fall Input'!B98&gt;P$5, $O$5, IF(AND('Fall Input'!B98&lt;=P$5, 'Fall Input'!B98&gt;P$4), $O$4, IF('Fall Input'!B98&gt;P$4, $O$4, IF(AND('Fall Input'!B98&lt;=P$4, 'Fall Input'!B98&gt;P$3), $O$3, IF('Fall Input'!B98&gt;P$3, $O$3, IF('Fall Input'!B98&lt;=P$3, $O$2, “WHO KNOWS”)))))))))</f>
        <v/>
      </c>
      <c r="Q99" s="129" t="str">
        <f>IF(OR('Fall Input'!C98="", Q$3=""), "", IF('Fall Input'!C98&gt;Q$6, $O$6, IF(AND('Fall Input'!C98&lt;=Q$6,'Fall Input'!C98&gt;Q$5), $O$5, IF('Fall Input'!C98&gt;Q$5, $O$5, IF(AND('Fall Input'!C98&lt;=Q$5, 'Fall Input'!C98&gt;Q$4), $O$4, IF('Fall Input'!C98&gt;Q$4, $O$4, IF(AND('Fall Input'!C98&lt;=Q$4, 'Fall Input'!C98&gt;Q$3), $O$3, IF('Fall Input'!C98&gt;Q$3, $O$3, IF('Fall Input'!C98&lt;=Q$3, $O$2, “WHO KNOWS”)))))))))</f>
        <v/>
      </c>
      <c r="R99" s="129" t="str">
        <f>IF(OR('Fall Input'!D98="", R$3=""), "", IF('Fall Input'!D98&gt;R$6, $O$6, IF(AND('Fall Input'!D98&lt;=R$6,'Fall Input'!D98&gt;R$5), $O$5, IF('Fall Input'!D98&gt;R$5, $O$5, IF(AND('Fall Input'!D98&lt;=R$5, 'Fall Input'!D98&gt;R$4), $O$4, IF('Fall Input'!D98&gt;R$4, $O$4, IF(AND('Fall Input'!D98&lt;=R$4, 'Fall Input'!D98&gt;R$3), $O$3, IF('Fall Input'!D98&gt;R$3, $O$3, IF('Fall Input'!D98&lt;=R$3, $O$2, “WHO KNOWS”)))))))))</f>
        <v/>
      </c>
      <c r="S99" s="129" t="str">
        <f>IF(OR('Fall Input'!E98="", S$3=""), "", IF('Fall Input'!E98&gt;S$6, $O$6, IF(AND('Fall Input'!E98&lt;=S$6,'Fall Input'!E98&gt;S$5), $O$5, IF('Fall Input'!E98&gt;S$5, $O$5, IF(AND('Fall Input'!E98&lt;=S$5, 'Fall Input'!E98&gt;S$4), $O$4, IF('Fall Input'!E98&gt;S$4, $O$4, IF(AND('Fall Input'!E98&lt;=S$4, 'Fall Input'!E98&gt;S$3), $O$3, IF('Fall Input'!E98&gt;S$3, $O$3, IF('Fall Input'!E98&lt;=S$3, $O$2, “WHO KNOWS”)))))))))</f>
        <v/>
      </c>
      <c r="T99" s="129" t="str">
        <f>IF(OR('Fall Input'!F98="", T$3=""), "", IF('Fall Input'!F98&gt;T$6, $O$6, IF(AND('Fall Input'!F98&lt;=T$6,'Fall Input'!F98&gt;T$5), $O$5, IF('Fall Input'!F98&gt;T$5, $O$5, IF(AND('Fall Input'!F98&lt;=T$5, 'Fall Input'!F98&gt;T$4), $O$4, IF('Fall Input'!F98&gt;T$4, $O$4, IF(AND('Fall Input'!F98&lt;=T$4, 'Fall Input'!F98&gt;T$3), $O$3, IF('Fall Input'!F98&gt;T$3, $O$3, IF('Fall Input'!F98&lt;=T$3, $O$2, “WHO KNOWS”)))))))))</f>
        <v/>
      </c>
      <c r="V99" s="125"/>
      <c r="W99" s="105"/>
      <c r="AC99" s="106"/>
    </row>
    <row r="100" spans="1:29" ht="18.75" x14ac:dyDescent="0.3">
      <c r="A100" s="48" t="str">
        <f>IF('Fall Input'!A100="", "", 'Fall Input'!A100)</f>
        <v/>
      </c>
      <c r="B100" s="49" t="str">
        <f t="shared" si="15"/>
        <v/>
      </c>
      <c r="C100" s="49" t="str">
        <f t="shared" si="16"/>
        <v/>
      </c>
      <c r="D100" s="49" t="str">
        <f t="shared" si="17"/>
        <v/>
      </c>
      <c r="E100" s="49" t="str">
        <f t="shared" si="18"/>
        <v/>
      </c>
      <c r="F100" s="49" t="str">
        <f t="shared" si="19"/>
        <v/>
      </c>
      <c r="G100" s="144" t="str">
        <f t="shared" si="20"/>
        <v/>
      </c>
      <c r="H100" s="145"/>
      <c r="I100" s="130"/>
      <c r="J100" s="130"/>
      <c r="K100" s="132"/>
      <c r="L100" s="125"/>
      <c r="M100" s="128"/>
      <c r="O100" s="106" t="str">
        <f t="shared" si="21"/>
        <v/>
      </c>
      <c r="P100" s="129" t="str">
        <f>IF(OR('Fall Input'!B99="", P$3=""), "", IF('Fall Input'!B99&gt;P$6, $O$6, IF(AND('Fall Input'!B99&lt;=P$6,'Fall Input'!B99&gt;P$5), $O$5, IF('Fall Input'!B99&gt;P$5, $O$5, IF(AND('Fall Input'!B99&lt;=P$5, 'Fall Input'!B99&gt;P$4), $O$4, IF('Fall Input'!B99&gt;P$4, $O$4, IF(AND('Fall Input'!B99&lt;=P$4, 'Fall Input'!B99&gt;P$3), $O$3, IF('Fall Input'!B99&gt;P$3, $O$3, IF('Fall Input'!B99&lt;=P$3, $O$2, “WHO KNOWS”)))))))))</f>
        <v/>
      </c>
      <c r="Q100" s="129" t="str">
        <f>IF(OR('Fall Input'!C99="", Q$3=""), "", IF('Fall Input'!C99&gt;Q$6, $O$6, IF(AND('Fall Input'!C99&lt;=Q$6,'Fall Input'!C99&gt;Q$5), $O$5, IF('Fall Input'!C99&gt;Q$5, $O$5, IF(AND('Fall Input'!C99&lt;=Q$5, 'Fall Input'!C99&gt;Q$4), $O$4, IF('Fall Input'!C99&gt;Q$4, $O$4, IF(AND('Fall Input'!C99&lt;=Q$4, 'Fall Input'!C99&gt;Q$3), $O$3, IF('Fall Input'!C99&gt;Q$3, $O$3, IF('Fall Input'!C99&lt;=Q$3, $O$2, “WHO KNOWS”)))))))))</f>
        <v/>
      </c>
      <c r="R100" s="129" t="str">
        <f>IF(OR('Fall Input'!D99="", R$3=""), "", IF('Fall Input'!D99&gt;R$6, $O$6, IF(AND('Fall Input'!D99&lt;=R$6,'Fall Input'!D99&gt;R$5), $O$5, IF('Fall Input'!D99&gt;R$5, $O$5, IF(AND('Fall Input'!D99&lt;=R$5, 'Fall Input'!D99&gt;R$4), $O$4, IF('Fall Input'!D99&gt;R$4, $O$4, IF(AND('Fall Input'!D99&lt;=R$4, 'Fall Input'!D99&gt;R$3), $O$3, IF('Fall Input'!D99&gt;R$3, $O$3, IF('Fall Input'!D99&lt;=R$3, $O$2, “WHO KNOWS”)))))))))</f>
        <v/>
      </c>
      <c r="S100" s="129" t="str">
        <f>IF(OR('Fall Input'!E99="", S$3=""), "", IF('Fall Input'!E99&gt;S$6, $O$6, IF(AND('Fall Input'!E99&lt;=S$6,'Fall Input'!E99&gt;S$5), $O$5, IF('Fall Input'!E99&gt;S$5, $O$5, IF(AND('Fall Input'!E99&lt;=S$5, 'Fall Input'!E99&gt;S$4), $O$4, IF('Fall Input'!E99&gt;S$4, $O$4, IF(AND('Fall Input'!E99&lt;=S$4, 'Fall Input'!E99&gt;S$3), $O$3, IF('Fall Input'!E99&gt;S$3, $O$3, IF('Fall Input'!E99&lt;=S$3, $O$2, “WHO KNOWS”)))))))))</f>
        <v/>
      </c>
      <c r="T100" s="129" t="str">
        <f>IF(OR('Fall Input'!F99="", T$3=""), "", IF('Fall Input'!F99&gt;T$6, $O$6, IF(AND('Fall Input'!F99&lt;=T$6,'Fall Input'!F99&gt;T$5), $O$5, IF('Fall Input'!F99&gt;T$5, $O$5, IF(AND('Fall Input'!F99&lt;=T$5, 'Fall Input'!F99&gt;T$4), $O$4, IF('Fall Input'!F99&gt;T$4, $O$4, IF(AND('Fall Input'!F99&lt;=T$4, 'Fall Input'!F99&gt;T$3), $O$3, IF('Fall Input'!F99&gt;T$3, $O$3, IF('Fall Input'!F99&lt;=T$3, $O$2, “WHO KNOWS”)))))))))</f>
        <v/>
      </c>
      <c r="V100" s="125"/>
      <c r="W100" s="105"/>
      <c r="AC100" s="106"/>
    </row>
    <row r="101" spans="1:29" ht="18.75" x14ac:dyDescent="0.3">
      <c r="A101" s="48" t="str">
        <f>IF('Fall Input'!A101="", "", 'Fall Input'!A101)</f>
        <v/>
      </c>
      <c r="B101" s="49" t="str">
        <f t="shared" si="15"/>
        <v/>
      </c>
      <c r="C101" s="49" t="str">
        <f t="shared" si="16"/>
        <v/>
      </c>
      <c r="D101" s="49" t="str">
        <f t="shared" si="17"/>
        <v/>
      </c>
      <c r="E101" s="49" t="str">
        <f t="shared" si="18"/>
        <v/>
      </c>
      <c r="F101" s="49" t="str">
        <f t="shared" si="19"/>
        <v/>
      </c>
      <c r="G101" s="144" t="str">
        <f t="shared" si="20"/>
        <v/>
      </c>
      <c r="H101" s="145"/>
      <c r="I101" s="130"/>
      <c r="J101" s="130"/>
      <c r="K101" s="132"/>
      <c r="L101" s="125"/>
      <c r="M101" s="128"/>
      <c r="O101" s="106" t="str">
        <f t="shared" si="21"/>
        <v/>
      </c>
      <c r="P101" s="129" t="str">
        <f>IF(OR('Fall Input'!B100="", P$3=""), "", IF('Fall Input'!B100&gt;P$6, $O$6, IF(AND('Fall Input'!B100&lt;=P$6,'Fall Input'!B100&gt;P$5), $O$5, IF('Fall Input'!B100&gt;P$5, $O$5, IF(AND('Fall Input'!B100&lt;=P$5, 'Fall Input'!B100&gt;P$4), $O$4, IF('Fall Input'!B100&gt;P$4, $O$4, IF(AND('Fall Input'!B100&lt;=P$4, 'Fall Input'!B100&gt;P$3), $O$3, IF('Fall Input'!B100&gt;P$3, $O$3, IF('Fall Input'!B100&lt;=P$3, $O$2, “WHO KNOWS”)))))))))</f>
        <v/>
      </c>
      <c r="Q101" s="129" t="str">
        <f>IF(OR('Fall Input'!C100="", Q$3=""), "", IF('Fall Input'!C100&gt;Q$6, $O$6, IF(AND('Fall Input'!C100&lt;=Q$6,'Fall Input'!C100&gt;Q$5), $O$5, IF('Fall Input'!C100&gt;Q$5, $O$5, IF(AND('Fall Input'!C100&lt;=Q$5, 'Fall Input'!C100&gt;Q$4), $O$4, IF('Fall Input'!C100&gt;Q$4, $O$4, IF(AND('Fall Input'!C100&lt;=Q$4, 'Fall Input'!C100&gt;Q$3), $O$3, IF('Fall Input'!C100&gt;Q$3, $O$3, IF('Fall Input'!C100&lt;=Q$3, $O$2, “WHO KNOWS”)))))))))</f>
        <v/>
      </c>
      <c r="R101" s="129" t="str">
        <f>IF(OR('Fall Input'!D100="", R$3=""), "", IF('Fall Input'!D100&gt;R$6, $O$6, IF(AND('Fall Input'!D100&lt;=R$6,'Fall Input'!D100&gt;R$5), $O$5, IF('Fall Input'!D100&gt;R$5, $O$5, IF(AND('Fall Input'!D100&lt;=R$5, 'Fall Input'!D100&gt;R$4), $O$4, IF('Fall Input'!D100&gt;R$4, $O$4, IF(AND('Fall Input'!D100&lt;=R$4, 'Fall Input'!D100&gt;R$3), $O$3, IF('Fall Input'!D100&gt;R$3, $O$3, IF('Fall Input'!D100&lt;=R$3, $O$2, “WHO KNOWS”)))))))))</f>
        <v/>
      </c>
      <c r="S101" s="129" t="str">
        <f>IF(OR('Fall Input'!E100="", S$3=""), "", IF('Fall Input'!E100&gt;S$6, $O$6, IF(AND('Fall Input'!E100&lt;=S$6,'Fall Input'!E100&gt;S$5), $O$5, IF('Fall Input'!E100&gt;S$5, $O$5, IF(AND('Fall Input'!E100&lt;=S$5, 'Fall Input'!E100&gt;S$4), $O$4, IF('Fall Input'!E100&gt;S$4, $O$4, IF(AND('Fall Input'!E100&lt;=S$4, 'Fall Input'!E100&gt;S$3), $O$3, IF('Fall Input'!E100&gt;S$3, $O$3, IF('Fall Input'!E100&lt;=S$3, $O$2, “WHO KNOWS”)))))))))</f>
        <v/>
      </c>
      <c r="T101" s="129" t="str">
        <f>IF(OR('Fall Input'!F100="", T$3=""), "", IF('Fall Input'!F100&gt;T$6, $O$6, IF(AND('Fall Input'!F100&lt;=T$6,'Fall Input'!F100&gt;T$5), $O$5, IF('Fall Input'!F100&gt;T$5, $O$5, IF(AND('Fall Input'!F100&lt;=T$5, 'Fall Input'!F100&gt;T$4), $O$4, IF('Fall Input'!F100&gt;T$4, $O$4, IF(AND('Fall Input'!F100&lt;=T$4, 'Fall Input'!F100&gt;T$3), $O$3, IF('Fall Input'!F100&gt;T$3, $O$3, IF('Fall Input'!F100&lt;=T$3, $O$2, “WHO KNOWS”)))))))))</f>
        <v/>
      </c>
      <c r="V101" s="125"/>
      <c r="W101" s="105"/>
      <c r="AC101" s="106"/>
    </row>
    <row r="102" spans="1:29" ht="18.75" x14ac:dyDescent="0.3">
      <c r="A102" s="48" t="str">
        <f>IF('Fall Input'!A102="", "", 'Fall Input'!A102)</f>
        <v/>
      </c>
      <c r="B102" s="49" t="str">
        <f t="shared" si="15"/>
        <v/>
      </c>
      <c r="C102" s="49" t="str">
        <f t="shared" si="16"/>
        <v/>
      </c>
      <c r="D102" s="49" t="str">
        <f t="shared" si="17"/>
        <v/>
      </c>
      <c r="E102" s="49" t="str">
        <f t="shared" si="18"/>
        <v/>
      </c>
      <c r="F102" s="49" t="str">
        <f t="shared" si="19"/>
        <v/>
      </c>
      <c r="G102" s="144" t="str">
        <f t="shared" si="20"/>
        <v/>
      </c>
      <c r="H102" s="145"/>
      <c r="I102" s="130"/>
      <c r="J102" s="130"/>
      <c r="K102" s="132"/>
      <c r="L102" s="125"/>
      <c r="M102" s="128"/>
      <c r="O102" s="106" t="str">
        <f t="shared" si="21"/>
        <v/>
      </c>
      <c r="P102" s="129" t="str">
        <f>IF(OR('Fall Input'!B101="", P$3=""), "", IF('Fall Input'!B101&gt;P$6, $O$6, IF(AND('Fall Input'!B101&lt;=P$6,'Fall Input'!B101&gt;P$5), $O$5, IF('Fall Input'!B101&gt;P$5, $O$5, IF(AND('Fall Input'!B101&lt;=P$5, 'Fall Input'!B101&gt;P$4), $O$4, IF('Fall Input'!B101&gt;P$4, $O$4, IF(AND('Fall Input'!B101&lt;=P$4, 'Fall Input'!B101&gt;P$3), $O$3, IF('Fall Input'!B101&gt;P$3, $O$3, IF('Fall Input'!B101&lt;=P$3, $O$2, “WHO KNOWS”)))))))))</f>
        <v/>
      </c>
      <c r="Q102" s="129" t="str">
        <f>IF(OR('Fall Input'!C101="", Q$3=""), "", IF('Fall Input'!C101&gt;Q$6, $O$6, IF(AND('Fall Input'!C101&lt;=Q$6,'Fall Input'!C101&gt;Q$5), $O$5, IF('Fall Input'!C101&gt;Q$5, $O$5, IF(AND('Fall Input'!C101&lt;=Q$5, 'Fall Input'!C101&gt;Q$4), $O$4, IF('Fall Input'!C101&gt;Q$4, $O$4, IF(AND('Fall Input'!C101&lt;=Q$4, 'Fall Input'!C101&gt;Q$3), $O$3, IF('Fall Input'!C101&gt;Q$3, $O$3, IF('Fall Input'!C101&lt;=Q$3, $O$2, “WHO KNOWS”)))))))))</f>
        <v/>
      </c>
      <c r="R102" s="129" t="str">
        <f>IF(OR('Fall Input'!D101="", R$3=""), "", IF('Fall Input'!D101&gt;R$6, $O$6, IF(AND('Fall Input'!D101&lt;=R$6,'Fall Input'!D101&gt;R$5), $O$5, IF('Fall Input'!D101&gt;R$5, $O$5, IF(AND('Fall Input'!D101&lt;=R$5, 'Fall Input'!D101&gt;R$4), $O$4, IF('Fall Input'!D101&gt;R$4, $O$4, IF(AND('Fall Input'!D101&lt;=R$4, 'Fall Input'!D101&gt;R$3), $O$3, IF('Fall Input'!D101&gt;R$3, $O$3, IF('Fall Input'!D101&lt;=R$3, $O$2, “WHO KNOWS”)))))))))</f>
        <v/>
      </c>
      <c r="S102" s="129" t="str">
        <f>IF(OR('Fall Input'!E101="", S$3=""), "", IF('Fall Input'!E101&gt;S$6, $O$6, IF(AND('Fall Input'!E101&lt;=S$6,'Fall Input'!E101&gt;S$5), $O$5, IF('Fall Input'!E101&gt;S$5, $O$5, IF(AND('Fall Input'!E101&lt;=S$5, 'Fall Input'!E101&gt;S$4), $O$4, IF('Fall Input'!E101&gt;S$4, $O$4, IF(AND('Fall Input'!E101&lt;=S$4, 'Fall Input'!E101&gt;S$3), $O$3, IF('Fall Input'!E101&gt;S$3, $O$3, IF('Fall Input'!E101&lt;=S$3, $O$2, “WHO KNOWS”)))))))))</f>
        <v/>
      </c>
      <c r="T102" s="129" t="str">
        <f>IF(OR('Fall Input'!F101="", T$3=""), "", IF('Fall Input'!F101&gt;T$6, $O$6, IF(AND('Fall Input'!F101&lt;=T$6,'Fall Input'!F101&gt;T$5), $O$5, IF('Fall Input'!F101&gt;T$5, $O$5, IF(AND('Fall Input'!F101&lt;=T$5, 'Fall Input'!F101&gt;T$4), $O$4, IF('Fall Input'!F101&gt;T$4, $O$4, IF(AND('Fall Input'!F101&lt;=T$4, 'Fall Input'!F101&gt;T$3), $O$3, IF('Fall Input'!F101&gt;T$3, $O$3, IF('Fall Input'!F101&lt;=T$3, $O$2, “WHO KNOWS”)))))))))</f>
        <v/>
      </c>
      <c r="V102" s="125"/>
      <c r="W102" s="105"/>
      <c r="AC102" s="106"/>
    </row>
    <row r="103" spans="1:29" ht="18.75" x14ac:dyDescent="0.3">
      <c r="A103" s="48" t="str">
        <f>IF('Fall Input'!A103="", "", 'Fall Input'!A103)</f>
        <v/>
      </c>
      <c r="B103" s="49" t="str">
        <f t="shared" si="15"/>
        <v/>
      </c>
      <c r="C103" s="49" t="str">
        <f t="shared" si="16"/>
        <v/>
      </c>
      <c r="D103" s="49" t="str">
        <f t="shared" si="17"/>
        <v/>
      </c>
      <c r="E103" s="49" t="str">
        <f t="shared" si="18"/>
        <v/>
      </c>
      <c r="F103" s="49" t="str">
        <f t="shared" si="19"/>
        <v/>
      </c>
      <c r="G103" s="144" t="str">
        <f t="shared" si="20"/>
        <v/>
      </c>
      <c r="H103" s="145"/>
      <c r="I103" s="130"/>
      <c r="J103" s="130"/>
      <c r="K103" s="132"/>
      <c r="L103" s="125"/>
      <c r="M103" s="128"/>
      <c r="O103" s="106" t="str">
        <f t="shared" si="21"/>
        <v/>
      </c>
      <c r="P103" s="129" t="str">
        <f>IF(OR('Fall Input'!B102="", P$3=""), "", IF('Fall Input'!B102&gt;P$6, $O$6, IF(AND('Fall Input'!B102&lt;=P$6,'Fall Input'!B102&gt;P$5), $O$5, IF('Fall Input'!B102&gt;P$5, $O$5, IF(AND('Fall Input'!B102&lt;=P$5, 'Fall Input'!B102&gt;P$4), $O$4, IF('Fall Input'!B102&gt;P$4, $O$4, IF(AND('Fall Input'!B102&lt;=P$4, 'Fall Input'!B102&gt;P$3), $O$3, IF('Fall Input'!B102&gt;P$3, $O$3, IF('Fall Input'!B102&lt;=P$3, $O$2, “WHO KNOWS”)))))))))</f>
        <v/>
      </c>
      <c r="Q103" s="129" t="str">
        <f>IF(OR('Fall Input'!C102="", Q$3=""), "", IF('Fall Input'!C102&gt;Q$6, $O$6, IF(AND('Fall Input'!C102&lt;=Q$6,'Fall Input'!C102&gt;Q$5), $O$5, IF('Fall Input'!C102&gt;Q$5, $O$5, IF(AND('Fall Input'!C102&lt;=Q$5, 'Fall Input'!C102&gt;Q$4), $O$4, IF('Fall Input'!C102&gt;Q$4, $O$4, IF(AND('Fall Input'!C102&lt;=Q$4, 'Fall Input'!C102&gt;Q$3), $O$3, IF('Fall Input'!C102&gt;Q$3, $O$3, IF('Fall Input'!C102&lt;=Q$3, $O$2, “WHO KNOWS”)))))))))</f>
        <v/>
      </c>
      <c r="R103" s="129" t="str">
        <f>IF(OR('Fall Input'!D102="", R$3=""), "", IF('Fall Input'!D102&gt;R$6, $O$6, IF(AND('Fall Input'!D102&lt;=R$6,'Fall Input'!D102&gt;R$5), $O$5, IF('Fall Input'!D102&gt;R$5, $O$5, IF(AND('Fall Input'!D102&lt;=R$5, 'Fall Input'!D102&gt;R$4), $O$4, IF('Fall Input'!D102&gt;R$4, $O$4, IF(AND('Fall Input'!D102&lt;=R$4, 'Fall Input'!D102&gt;R$3), $O$3, IF('Fall Input'!D102&gt;R$3, $O$3, IF('Fall Input'!D102&lt;=R$3, $O$2, “WHO KNOWS”)))))))))</f>
        <v/>
      </c>
      <c r="S103" s="129" t="str">
        <f>IF(OR('Fall Input'!E102="", S$3=""), "", IF('Fall Input'!E102&gt;S$6, $O$6, IF(AND('Fall Input'!E102&lt;=S$6,'Fall Input'!E102&gt;S$5), $O$5, IF('Fall Input'!E102&gt;S$5, $O$5, IF(AND('Fall Input'!E102&lt;=S$5, 'Fall Input'!E102&gt;S$4), $O$4, IF('Fall Input'!E102&gt;S$4, $O$4, IF(AND('Fall Input'!E102&lt;=S$4, 'Fall Input'!E102&gt;S$3), $O$3, IF('Fall Input'!E102&gt;S$3, $O$3, IF('Fall Input'!E102&lt;=S$3, $O$2, “WHO KNOWS”)))))))))</f>
        <v/>
      </c>
      <c r="T103" s="129" t="str">
        <f>IF(OR('Fall Input'!F102="", T$3=""), "", IF('Fall Input'!F102&gt;T$6, $O$6, IF(AND('Fall Input'!F102&lt;=T$6,'Fall Input'!F102&gt;T$5), $O$5, IF('Fall Input'!F102&gt;T$5, $O$5, IF(AND('Fall Input'!F102&lt;=T$5, 'Fall Input'!F102&gt;T$4), $O$4, IF('Fall Input'!F102&gt;T$4, $O$4, IF(AND('Fall Input'!F102&lt;=T$4, 'Fall Input'!F102&gt;T$3), $O$3, IF('Fall Input'!F102&gt;T$3, $O$3, IF('Fall Input'!F102&lt;=T$3, $O$2, “WHO KNOWS”)))))))))</f>
        <v/>
      </c>
      <c r="V103" s="125"/>
      <c r="W103" s="105"/>
      <c r="AC103" s="106"/>
    </row>
    <row r="104" spans="1:29" ht="18.75" x14ac:dyDescent="0.3">
      <c r="A104" s="48" t="str">
        <f>IF('Fall Input'!A104="", "", 'Fall Input'!A104)</f>
        <v/>
      </c>
      <c r="B104" s="49" t="str">
        <f t="shared" ref="B104:B135" si="22">IF(P105="", "", IF(P105=1, $N$2, IF(P105=2, $N$3, IF(P105=3, $N$4, IF(P105=4, $N$5, IF(P105=5, $N$6, ""))))))</f>
        <v/>
      </c>
      <c r="C104" s="49" t="str">
        <f t="shared" ref="C104:C135" si="23">IF(Q105="", "", IF(Q105=1, $N$2, IF(Q105=2, $N$3, IF(Q105=3, $N$4, IF(Q105=4, $N$5, IF(Q105=5, $N$6, ""))))))</f>
        <v/>
      </c>
      <c r="D104" s="49" t="str">
        <f t="shared" ref="D104:D135" si="24">IF(R105="", "", IF(R105=1, $N$2, IF(R105=2, $N$3, IF(R105=3, $N$4, IF(R105=4, $N$5, IF(R105=5, $N$6, ""))))))</f>
        <v/>
      </c>
      <c r="E104" s="49" t="str">
        <f t="shared" ref="E104:E135" si="25">IF(S105="", "", IF(S105=1, $N$2, IF(S105=2, $N$3, IF(S105=3, $N$4, IF(S105=4, $N$5, IF(S105=5, $N$6, ""))))))</f>
        <v/>
      </c>
      <c r="F104" s="49" t="str">
        <f t="shared" ref="F104:F135" si="26">IF(T105="", "", IF(T105=1, $N$2, IF(T105=2, $N$3, IF(T105=3, $N$4, IF(T105=4, $N$5, IF(T105=5, $N$6, ""))))))</f>
        <v/>
      </c>
      <c r="G104" s="144" t="str">
        <f t="shared" ref="G104:G135" si="27">IF(H104&lt;&gt;"", H104,IF(O105="","",IF(O105=1,$N$2,IF(O105=2,$N$3,IF(O105=3,$N$4,IF(O105=4,$N$5,IF(O105=5,$N$6,H104)))))))</f>
        <v/>
      </c>
      <c r="H104" s="145"/>
      <c r="I104" s="130"/>
      <c r="J104" s="130"/>
      <c r="K104" s="132"/>
      <c r="L104" s="125"/>
      <c r="M104" s="128"/>
      <c r="O104" s="106" t="str">
        <f t="shared" si="21"/>
        <v/>
      </c>
      <c r="P104" s="129" t="str">
        <f>IF(OR('Fall Input'!B103="", P$3=""), "", IF('Fall Input'!B103&gt;P$6, $O$6, IF(AND('Fall Input'!B103&lt;=P$6,'Fall Input'!B103&gt;P$5), $O$5, IF('Fall Input'!B103&gt;P$5, $O$5, IF(AND('Fall Input'!B103&lt;=P$5, 'Fall Input'!B103&gt;P$4), $O$4, IF('Fall Input'!B103&gt;P$4, $O$4, IF(AND('Fall Input'!B103&lt;=P$4, 'Fall Input'!B103&gt;P$3), $O$3, IF('Fall Input'!B103&gt;P$3, $O$3, IF('Fall Input'!B103&lt;=P$3, $O$2, “WHO KNOWS”)))))))))</f>
        <v/>
      </c>
      <c r="Q104" s="129" t="str">
        <f>IF(OR('Fall Input'!C103="", Q$3=""), "", IF('Fall Input'!C103&gt;Q$6, $O$6, IF(AND('Fall Input'!C103&lt;=Q$6,'Fall Input'!C103&gt;Q$5), $O$5, IF('Fall Input'!C103&gt;Q$5, $O$5, IF(AND('Fall Input'!C103&lt;=Q$5, 'Fall Input'!C103&gt;Q$4), $O$4, IF('Fall Input'!C103&gt;Q$4, $O$4, IF(AND('Fall Input'!C103&lt;=Q$4, 'Fall Input'!C103&gt;Q$3), $O$3, IF('Fall Input'!C103&gt;Q$3, $O$3, IF('Fall Input'!C103&lt;=Q$3, $O$2, “WHO KNOWS”)))))))))</f>
        <v/>
      </c>
      <c r="R104" s="129" t="str">
        <f>IF(OR('Fall Input'!D103="", R$3=""), "", IF('Fall Input'!D103&gt;R$6, $O$6, IF(AND('Fall Input'!D103&lt;=R$6,'Fall Input'!D103&gt;R$5), $O$5, IF('Fall Input'!D103&gt;R$5, $O$5, IF(AND('Fall Input'!D103&lt;=R$5, 'Fall Input'!D103&gt;R$4), $O$4, IF('Fall Input'!D103&gt;R$4, $O$4, IF(AND('Fall Input'!D103&lt;=R$4, 'Fall Input'!D103&gt;R$3), $O$3, IF('Fall Input'!D103&gt;R$3, $O$3, IF('Fall Input'!D103&lt;=R$3, $O$2, “WHO KNOWS”)))))))))</f>
        <v/>
      </c>
      <c r="S104" s="129" t="str">
        <f>IF(OR('Fall Input'!E103="", S$3=""), "", IF('Fall Input'!E103&gt;S$6, $O$6, IF(AND('Fall Input'!E103&lt;=S$6,'Fall Input'!E103&gt;S$5), $O$5, IF('Fall Input'!E103&gt;S$5, $O$5, IF(AND('Fall Input'!E103&lt;=S$5, 'Fall Input'!E103&gt;S$4), $O$4, IF('Fall Input'!E103&gt;S$4, $O$4, IF(AND('Fall Input'!E103&lt;=S$4, 'Fall Input'!E103&gt;S$3), $O$3, IF('Fall Input'!E103&gt;S$3, $O$3, IF('Fall Input'!E103&lt;=S$3, $O$2, “WHO KNOWS”)))))))))</f>
        <v/>
      </c>
      <c r="T104" s="129" t="str">
        <f>IF(OR('Fall Input'!F103="", T$3=""), "", IF('Fall Input'!F103&gt;T$6, $O$6, IF(AND('Fall Input'!F103&lt;=T$6,'Fall Input'!F103&gt;T$5), $O$5, IF('Fall Input'!F103&gt;T$5, $O$5, IF(AND('Fall Input'!F103&lt;=T$5, 'Fall Input'!F103&gt;T$4), $O$4, IF('Fall Input'!F103&gt;T$4, $O$4, IF(AND('Fall Input'!F103&lt;=T$4, 'Fall Input'!F103&gt;T$3), $O$3, IF('Fall Input'!F103&gt;T$3, $O$3, IF('Fall Input'!F103&lt;=T$3, $O$2, “WHO KNOWS”)))))))))</f>
        <v/>
      </c>
      <c r="V104" s="125"/>
      <c r="W104" s="105"/>
      <c r="AC104" s="106"/>
    </row>
    <row r="105" spans="1:29" ht="18.75" x14ac:dyDescent="0.3">
      <c r="A105" s="48" t="str">
        <f>IF('Fall Input'!A105="", "", 'Fall Input'!A105)</f>
        <v/>
      </c>
      <c r="B105" s="49" t="str">
        <f t="shared" si="22"/>
        <v/>
      </c>
      <c r="C105" s="49" t="str">
        <f t="shared" si="23"/>
        <v/>
      </c>
      <c r="D105" s="49" t="str">
        <f t="shared" si="24"/>
        <v/>
      </c>
      <c r="E105" s="49" t="str">
        <f t="shared" si="25"/>
        <v/>
      </c>
      <c r="F105" s="49" t="str">
        <f t="shared" si="26"/>
        <v/>
      </c>
      <c r="G105" s="144" t="str">
        <f t="shared" si="27"/>
        <v/>
      </c>
      <c r="H105" s="145"/>
      <c r="I105" s="130"/>
      <c r="J105" s="130"/>
      <c r="K105" s="132"/>
      <c r="L105" s="125"/>
      <c r="M105" s="128"/>
      <c r="O105" s="106" t="str">
        <f t="shared" si="21"/>
        <v/>
      </c>
      <c r="P105" s="129" t="str">
        <f>IF(OR('Fall Input'!B104="", P$3=""), "", IF('Fall Input'!B104&gt;P$6, $O$6, IF(AND('Fall Input'!B104&lt;=P$6,'Fall Input'!B104&gt;P$5), $O$5, IF('Fall Input'!B104&gt;P$5, $O$5, IF(AND('Fall Input'!B104&lt;=P$5, 'Fall Input'!B104&gt;P$4), $O$4, IF('Fall Input'!B104&gt;P$4, $O$4, IF(AND('Fall Input'!B104&lt;=P$4, 'Fall Input'!B104&gt;P$3), $O$3, IF('Fall Input'!B104&gt;P$3, $O$3, IF('Fall Input'!B104&lt;=P$3, $O$2, “WHO KNOWS”)))))))))</f>
        <v/>
      </c>
      <c r="Q105" s="129" t="str">
        <f>IF(OR('Fall Input'!C104="", Q$3=""), "", IF('Fall Input'!C104&gt;Q$6, $O$6, IF(AND('Fall Input'!C104&lt;=Q$6,'Fall Input'!C104&gt;Q$5), $O$5, IF('Fall Input'!C104&gt;Q$5, $O$5, IF(AND('Fall Input'!C104&lt;=Q$5, 'Fall Input'!C104&gt;Q$4), $O$4, IF('Fall Input'!C104&gt;Q$4, $O$4, IF(AND('Fall Input'!C104&lt;=Q$4, 'Fall Input'!C104&gt;Q$3), $O$3, IF('Fall Input'!C104&gt;Q$3, $O$3, IF('Fall Input'!C104&lt;=Q$3, $O$2, “WHO KNOWS”)))))))))</f>
        <v/>
      </c>
      <c r="R105" s="129" t="str">
        <f>IF(OR('Fall Input'!D104="", R$3=""), "", IF('Fall Input'!D104&gt;R$6, $O$6, IF(AND('Fall Input'!D104&lt;=R$6,'Fall Input'!D104&gt;R$5), $O$5, IF('Fall Input'!D104&gt;R$5, $O$5, IF(AND('Fall Input'!D104&lt;=R$5, 'Fall Input'!D104&gt;R$4), $O$4, IF('Fall Input'!D104&gt;R$4, $O$4, IF(AND('Fall Input'!D104&lt;=R$4, 'Fall Input'!D104&gt;R$3), $O$3, IF('Fall Input'!D104&gt;R$3, $O$3, IF('Fall Input'!D104&lt;=R$3, $O$2, “WHO KNOWS”)))))))))</f>
        <v/>
      </c>
      <c r="S105" s="129" t="str">
        <f>IF(OR('Fall Input'!E104="", S$3=""), "", IF('Fall Input'!E104&gt;S$6, $O$6, IF(AND('Fall Input'!E104&lt;=S$6,'Fall Input'!E104&gt;S$5), $O$5, IF('Fall Input'!E104&gt;S$5, $O$5, IF(AND('Fall Input'!E104&lt;=S$5, 'Fall Input'!E104&gt;S$4), $O$4, IF('Fall Input'!E104&gt;S$4, $O$4, IF(AND('Fall Input'!E104&lt;=S$4, 'Fall Input'!E104&gt;S$3), $O$3, IF('Fall Input'!E104&gt;S$3, $O$3, IF('Fall Input'!E104&lt;=S$3, $O$2, “WHO KNOWS”)))))))))</f>
        <v/>
      </c>
      <c r="T105" s="129" t="str">
        <f>IF(OR('Fall Input'!F104="", T$3=""), "", IF('Fall Input'!F104&gt;T$6, $O$6, IF(AND('Fall Input'!F104&lt;=T$6,'Fall Input'!F104&gt;T$5), $O$5, IF('Fall Input'!F104&gt;T$5, $O$5, IF(AND('Fall Input'!F104&lt;=T$5, 'Fall Input'!F104&gt;T$4), $O$4, IF('Fall Input'!F104&gt;T$4, $O$4, IF(AND('Fall Input'!F104&lt;=T$4, 'Fall Input'!F104&gt;T$3), $O$3, IF('Fall Input'!F104&gt;T$3, $O$3, IF('Fall Input'!F104&lt;=T$3, $O$2, “WHO KNOWS”)))))))))</f>
        <v/>
      </c>
      <c r="V105" s="125"/>
      <c r="W105" s="105"/>
      <c r="AC105" s="106"/>
    </row>
    <row r="106" spans="1:29" ht="18.75" x14ac:dyDescent="0.3">
      <c r="A106" s="48" t="str">
        <f>IF('Fall Input'!A106="", "", 'Fall Input'!A106)</f>
        <v/>
      </c>
      <c r="B106" s="49" t="str">
        <f t="shared" si="22"/>
        <v/>
      </c>
      <c r="C106" s="49" t="str">
        <f t="shared" si="23"/>
        <v/>
      </c>
      <c r="D106" s="49" t="str">
        <f t="shared" si="24"/>
        <v/>
      </c>
      <c r="E106" s="49" t="str">
        <f t="shared" si="25"/>
        <v/>
      </c>
      <c r="F106" s="49" t="str">
        <f t="shared" si="26"/>
        <v/>
      </c>
      <c r="G106" s="144" t="str">
        <f t="shared" si="27"/>
        <v/>
      </c>
      <c r="H106" s="145"/>
      <c r="I106" s="130"/>
      <c r="J106" s="130"/>
      <c r="K106" s="132"/>
      <c r="L106" s="125"/>
      <c r="M106" s="128"/>
      <c r="O106" s="106" t="str">
        <f t="shared" si="21"/>
        <v/>
      </c>
      <c r="P106" s="129" t="str">
        <f>IF(OR('Fall Input'!B105="", P$3=""), "", IF('Fall Input'!B105&gt;P$6, $O$6, IF(AND('Fall Input'!B105&lt;=P$6,'Fall Input'!B105&gt;P$5), $O$5, IF('Fall Input'!B105&gt;P$5, $O$5, IF(AND('Fall Input'!B105&lt;=P$5, 'Fall Input'!B105&gt;P$4), $O$4, IF('Fall Input'!B105&gt;P$4, $O$4, IF(AND('Fall Input'!B105&lt;=P$4, 'Fall Input'!B105&gt;P$3), $O$3, IF('Fall Input'!B105&gt;P$3, $O$3, IF('Fall Input'!B105&lt;=P$3, $O$2, “WHO KNOWS”)))))))))</f>
        <v/>
      </c>
      <c r="Q106" s="129" t="str">
        <f>IF(OR('Fall Input'!C105="", Q$3=""), "", IF('Fall Input'!C105&gt;Q$6, $O$6, IF(AND('Fall Input'!C105&lt;=Q$6,'Fall Input'!C105&gt;Q$5), $O$5, IF('Fall Input'!C105&gt;Q$5, $O$5, IF(AND('Fall Input'!C105&lt;=Q$5, 'Fall Input'!C105&gt;Q$4), $O$4, IF('Fall Input'!C105&gt;Q$4, $O$4, IF(AND('Fall Input'!C105&lt;=Q$4, 'Fall Input'!C105&gt;Q$3), $O$3, IF('Fall Input'!C105&gt;Q$3, $O$3, IF('Fall Input'!C105&lt;=Q$3, $O$2, “WHO KNOWS”)))))))))</f>
        <v/>
      </c>
      <c r="R106" s="129" t="str">
        <f>IF(OR('Fall Input'!D105="", R$3=""), "", IF('Fall Input'!D105&gt;R$6, $O$6, IF(AND('Fall Input'!D105&lt;=R$6,'Fall Input'!D105&gt;R$5), $O$5, IF('Fall Input'!D105&gt;R$5, $O$5, IF(AND('Fall Input'!D105&lt;=R$5, 'Fall Input'!D105&gt;R$4), $O$4, IF('Fall Input'!D105&gt;R$4, $O$4, IF(AND('Fall Input'!D105&lt;=R$4, 'Fall Input'!D105&gt;R$3), $O$3, IF('Fall Input'!D105&gt;R$3, $O$3, IF('Fall Input'!D105&lt;=R$3, $O$2, “WHO KNOWS”)))))))))</f>
        <v/>
      </c>
      <c r="S106" s="129" t="str">
        <f>IF(OR('Fall Input'!E105="", S$3=""), "", IF('Fall Input'!E105&gt;S$6, $O$6, IF(AND('Fall Input'!E105&lt;=S$6,'Fall Input'!E105&gt;S$5), $O$5, IF('Fall Input'!E105&gt;S$5, $O$5, IF(AND('Fall Input'!E105&lt;=S$5, 'Fall Input'!E105&gt;S$4), $O$4, IF('Fall Input'!E105&gt;S$4, $O$4, IF(AND('Fall Input'!E105&lt;=S$4, 'Fall Input'!E105&gt;S$3), $O$3, IF('Fall Input'!E105&gt;S$3, $O$3, IF('Fall Input'!E105&lt;=S$3, $O$2, “WHO KNOWS”)))))))))</f>
        <v/>
      </c>
      <c r="T106" s="129" t="str">
        <f>IF(OR('Fall Input'!F105="", T$3=""), "", IF('Fall Input'!F105&gt;T$6, $O$6, IF(AND('Fall Input'!F105&lt;=T$6,'Fall Input'!F105&gt;T$5), $O$5, IF('Fall Input'!F105&gt;T$5, $O$5, IF(AND('Fall Input'!F105&lt;=T$5, 'Fall Input'!F105&gt;T$4), $O$4, IF('Fall Input'!F105&gt;T$4, $O$4, IF(AND('Fall Input'!F105&lt;=T$4, 'Fall Input'!F105&gt;T$3), $O$3, IF('Fall Input'!F105&gt;T$3, $O$3, IF('Fall Input'!F105&lt;=T$3, $O$2, “WHO KNOWS”)))))))))</f>
        <v/>
      </c>
      <c r="V106" s="125"/>
      <c r="W106" s="105"/>
      <c r="AC106" s="106"/>
    </row>
    <row r="107" spans="1:29" ht="18.75" x14ac:dyDescent="0.3">
      <c r="A107" s="48" t="str">
        <f>IF('Fall Input'!A107="", "", 'Fall Input'!A107)</f>
        <v/>
      </c>
      <c r="B107" s="49" t="str">
        <f t="shared" si="22"/>
        <v/>
      </c>
      <c r="C107" s="49" t="str">
        <f t="shared" si="23"/>
        <v/>
      </c>
      <c r="D107" s="49" t="str">
        <f t="shared" si="24"/>
        <v/>
      </c>
      <c r="E107" s="49" t="str">
        <f t="shared" si="25"/>
        <v/>
      </c>
      <c r="F107" s="49" t="str">
        <f t="shared" si="26"/>
        <v/>
      </c>
      <c r="G107" s="144" t="str">
        <f t="shared" si="27"/>
        <v/>
      </c>
      <c r="H107" s="145"/>
      <c r="I107" s="130"/>
      <c r="J107" s="130"/>
      <c r="K107" s="132"/>
      <c r="L107" s="125"/>
      <c r="M107" s="128"/>
      <c r="O107" s="106" t="str">
        <f t="shared" si="21"/>
        <v/>
      </c>
      <c r="P107" s="129" t="str">
        <f>IF(OR('Fall Input'!B106="", P$3=""), "", IF('Fall Input'!B106&gt;P$6, $O$6, IF(AND('Fall Input'!B106&lt;=P$6,'Fall Input'!B106&gt;P$5), $O$5, IF('Fall Input'!B106&gt;P$5, $O$5, IF(AND('Fall Input'!B106&lt;=P$5, 'Fall Input'!B106&gt;P$4), $O$4, IF('Fall Input'!B106&gt;P$4, $O$4, IF(AND('Fall Input'!B106&lt;=P$4, 'Fall Input'!B106&gt;P$3), $O$3, IF('Fall Input'!B106&gt;P$3, $O$3, IF('Fall Input'!B106&lt;=P$3, $O$2, “WHO KNOWS”)))))))))</f>
        <v/>
      </c>
      <c r="Q107" s="129" t="str">
        <f>IF(OR('Fall Input'!C106="", Q$3=""), "", IF('Fall Input'!C106&gt;Q$6, $O$6, IF(AND('Fall Input'!C106&lt;=Q$6,'Fall Input'!C106&gt;Q$5), $O$5, IF('Fall Input'!C106&gt;Q$5, $O$5, IF(AND('Fall Input'!C106&lt;=Q$5, 'Fall Input'!C106&gt;Q$4), $O$4, IF('Fall Input'!C106&gt;Q$4, $O$4, IF(AND('Fall Input'!C106&lt;=Q$4, 'Fall Input'!C106&gt;Q$3), $O$3, IF('Fall Input'!C106&gt;Q$3, $O$3, IF('Fall Input'!C106&lt;=Q$3, $O$2, “WHO KNOWS”)))))))))</f>
        <v/>
      </c>
      <c r="R107" s="129" t="str">
        <f>IF(OR('Fall Input'!D106="", R$3=""), "", IF('Fall Input'!D106&gt;R$6, $O$6, IF(AND('Fall Input'!D106&lt;=R$6,'Fall Input'!D106&gt;R$5), $O$5, IF('Fall Input'!D106&gt;R$5, $O$5, IF(AND('Fall Input'!D106&lt;=R$5, 'Fall Input'!D106&gt;R$4), $O$4, IF('Fall Input'!D106&gt;R$4, $O$4, IF(AND('Fall Input'!D106&lt;=R$4, 'Fall Input'!D106&gt;R$3), $O$3, IF('Fall Input'!D106&gt;R$3, $O$3, IF('Fall Input'!D106&lt;=R$3, $O$2, “WHO KNOWS”)))))))))</f>
        <v/>
      </c>
      <c r="S107" s="129" t="str">
        <f>IF(OR('Fall Input'!E106="", S$3=""), "", IF('Fall Input'!E106&gt;S$6, $O$6, IF(AND('Fall Input'!E106&lt;=S$6,'Fall Input'!E106&gt;S$5), $O$5, IF('Fall Input'!E106&gt;S$5, $O$5, IF(AND('Fall Input'!E106&lt;=S$5, 'Fall Input'!E106&gt;S$4), $O$4, IF('Fall Input'!E106&gt;S$4, $O$4, IF(AND('Fall Input'!E106&lt;=S$4, 'Fall Input'!E106&gt;S$3), $O$3, IF('Fall Input'!E106&gt;S$3, $O$3, IF('Fall Input'!E106&lt;=S$3, $O$2, “WHO KNOWS”)))))))))</f>
        <v/>
      </c>
      <c r="T107" s="129" t="str">
        <f>IF(OR('Fall Input'!F106="", T$3=""), "", IF('Fall Input'!F106&gt;T$6, $O$6, IF(AND('Fall Input'!F106&lt;=T$6,'Fall Input'!F106&gt;T$5), $O$5, IF('Fall Input'!F106&gt;T$5, $O$5, IF(AND('Fall Input'!F106&lt;=T$5, 'Fall Input'!F106&gt;T$4), $O$4, IF('Fall Input'!F106&gt;T$4, $O$4, IF(AND('Fall Input'!F106&lt;=T$4, 'Fall Input'!F106&gt;T$3), $O$3, IF('Fall Input'!F106&gt;T$3, $O$3, IF('Fall Input'!F106&lt;=T$3, $O$2, “WHO KNOWS”)))))))))</f>
        <v/>
      </c>
      <c r="V107" s="125"/>
      <c r="W107" s="105"/>
      <c r="AC107" s="106"/>
    </row>
    <row r="108" spans="1:29" ht="18.75" x14ac:dyDescent="0.3">
      <c r="A108" s="48" t="str">
        <f>IF('Fall Input'!A108="", "", 'Fall Input'!A108)</f>
        <v/>
      </c>
      <c r="B108" s="49" t="str">
        <f t="shared" si="22"/>
        <v/>
      </c>
      <c r="C108" s="49" t="str">
        <f t="shared" si="23"/>
        <v/>
      </c>
      <c r="D108" s="49" t="str">
        <f t="shared" si="24"/>
        <v/>
      </c>
      <c r="E108" s="49" t="str">
        <f t="shared" si="25"/>
        <v/>
      </c>
      <c r="F108" s="49" t="str">
        <f t="shared" si="26"/>
        <v/>
      </c>
      <c r="G108" s="144" t="str">
        <f t="shared" si="27"/>
        <v/>
      </c>
      <c r="H108" s="145"/>
      <c r="I108" s="130"/>
      <c r="J108" s="130"/>
      <c r="K108" s="132"/>
      <c r="L108" s="125"/>
      <c r="M108" s="128"/>
      <c r="O108" s="106" t="str">
        <f t="shared" si="21"/>
        <v/>
      </c>
      <c r="P108" s="129" t="str">
        <f>IF(OR('Fall Input'!B107="", P$3=""), "", IF('Fall Input'!B107&gt;P$6, $O$6, IF(AND('Fall Input'!B107&lt;=P$6,'Fall Input'!B107&gt;P$5), $O$5, IF('Fall Input'!B107&gt;P$5, $O$5, IF(AND('Fall Input'!B107&lt;=P$5, 'Fall Input'!B107&gt;P$4), $O$4, IF('Fall Input'!B107&gt;P$4, $O$4, IF(AND('Fall Input'!B107&lt;=P$4, 'Fall Input'!B107&gt;P$3), $O$3, IF('Fall Input'!B107&gt;P$3, $O$3, IF('Fall Input'!B107&lt;=P$3, $O$2, “WHO KNOWS”)))))))))</f>
        <v/>
      </c>
      <c r="Q108" s="129" t="str">
        <f>IF(OR('Fall Input'!C107="", Q$3=""), "", IF('Fall Input'!C107&gt;Q$6, $O$6, IF(AND('Fall Input'!C107&lt;=Q$6,'Fall Input'!C107&gt;Q$5), $O$5, IF('Fall Input'!C107&gt;Q$5, $O$5, IF(AND('Fall Input'!C107&lt;=Q$5, 'Fall Input'!C107&gt;Q$4), $O$4, IF('Fall Input'!C107&gt;Q$4, $O$4, IF(AND('Fall Input'!C107&lt;=Q$4, 'Fall Input'!C107&gt;Q$3), $O$3, IF('Fall Input'!C107&gt;Q$3, $O$3, IF('Fall Input'!C107&lt;=Q$3, $O$2, “WHO KNOWS”)))))))))</f>
        <v/>
      </c>
      <c r="R108" s="129" t="str">
        <f>IF(OR('Fall Input'!D107="", R$3=""), "", IF('Fall Input'!D107&gt;R$6, $O$6, IF(AND('Fall Input'!D107&lt;=R$6,'Fall Input'!D107&gt;R$5), $O$5, IF('Fall Input'!D107&gt;R$5, $O$5, IF(AND('Fall Input'!D107&lt;=R$5, 'Fall Input'!D107&gt;R$4), $O$4, IF('Fall Input'!D107&gt;R$4, $O$4, IF(AND('Fall Input'!D107&lt;=R$4, 'Fall Input'!D107&gt;R$3), $O$3, IF('Fall Input'!D107&gt;R$3, $O$3, IF('Fall Input'!D107&lt;=R$3, $O$2, “WHO KNOWS”)))))))))</f>
        <v/>
      </c>
      <c r="S108" s="129" t="str">
        <f>IF(OR('Fall Input'!E107="", S$3=""), "", IF('Fall Input'!E107&gt;S$6, $O$6, IF(AND('Fall Input'!E107&lt;=S$6,'Fall Input'!E107&gt;S$5), $O$5, IF('Fall Input'!E107&gt;S$5, $O$5, IF(AND('Fall Input'!E107&lt;=S$5, 'Fall Input'!E107&gt;S$4), $O$4, IF('Fall Input'!E107&gt;S$4, $O$4, IF(AND('Fall Input'!E107&lt;=S$4, 'Fall Input'!E107&gt;S$3), $O$3, IF('Fall Input'!E107&gt;S$3, $O$3, IF('Fall Input'!E107&lt;=S$3, $O$2, “WHO KNOWS”)))))))))</f>
        <v/>
      </c>
      <c r="T108" s="129" t="str">
        <f>IF(OR('Fall Input'!F107="", T$3=""), "", IF('Fall Input'!F107&gt;T$6, $O$6, IF(AND('Fall Input'!F107&lt;=T$6,'Fall Input'!F107&gt;T$5), $O$5, IF('Fall Input'!F107&gt;T$5, $O$5, IF(AND('Fall Input'!F107&lt;=T$5, 'Fall Input'!F107&gt;T$4), $O$4, IF('Fall Input'!F107&gt;T$4, $O$4, IF(AND('Fall Input'!F107&lt;=T$4, 'Fall Input'!F107&gt;T$3), $O$3, IF('Fall Input'!F107&gt;T$3, $O$3, IF('Fall Input'!F107&lt;=T$3, $O$2, “WHO KNOWS”)))))))))</f>
        <v/>
      </c>
      <c r="V108" s="125"/>
      <c r="W108" s="105"/>
      <c r="AC108" s="106"/>
    </row>
    <row r="109" spans="1:29" ht="18.75" x14ac:dyDescent="0.3">
      <c r="A109" s="48" t="str">
        <f>IF('Fall Input'!A109="", "", 'Fall Input'!A109)</f>
        <v/>
      </c>
      <c r="B109" s="49" t="str">
        <f t="shared" si="22"/>
        <v/>
      </c>
      <c r="C109" s="49" t="str">
        <f t="shared" si="23"/>
        <v/>
      </c>
      <c r="D109" s="49" t="str">
        <f t="shared" si="24"/>
        <v/>
      </c>
      <c r="E109" s="49" t="str">
        <f t="shared" si="25"/>
        <v/>
      </c>
      <c r="F109" s="49" t="str">
        <f t="shared" si="26"/>
        <v/>
      </c>
      <c r="G109" s="144" t="str">
        <f t="shared" si="27"/>
        <v/>
      </c>
      <c r="H109" s="145"/>
      <c r="I109" s="130"/>
      <c r="J109" s="130"/>
      <c r="K109" s="132"/>
      <c r="L109" s="125"/>
      <c r="M109" s="128"/>
      <c r="O109" s="106" t="str">
        <f t="shared" si="21"/>
        <v/>
      </c>
      <c r="P109" s="129" t="str">
        <f>IF(OR('Fall Input'!B108="", P$3=""), "", IF('Fall Input'!B108&gt;P$6, $O$6, IF(AND('Fall Input'!B108&lt;=P$6,'Fall Input'!B108&gt;P$5), $O$5, IF('Fall Input'!B108&gt;P$5, $O$5, IF(AND('Fall Input'!B108&lt;=P$5, 'Fall Input'!B108&gt;P$4), $O$4, IF('Fall Input'!B108&gt;P$4, $O$4, IF(AND('Fall Input'!B108&lt;=P$4, 'Fall Input'!B108&gt;P$3), $O$3, IF('Fall Input'!B108&gt;P$3, $O$3, IF('Fall Input'!B108&lt;=P$3, $O$2, “WHO KNOWS”)))))))))</f>
        <v/>
      </c>
      <c r="Q109" s="129" t="str">
        <f>IF(OR('Fall Input'!C108="", Q$3=""), "", IF('Fall Input'!C108&gt;Q$6, $O$6, IF(AND('Fall Input'!C108&lt;=Q$6,'Fall Input'!C108&gt;Q$5), $O$5, IF('Fall Input'!C108&gt;Q$5, $O$5, IF(AND('Fall Input'!C108&lt;=Q$5, 'Fall Input'!C108&gt;Q$4), $O$4, IF('Fall Input'!C108&gt;Q$4, $O$4, IF(AND('Fall Input'!C108&lt;=Q$4, 'Fall Input'!C108&gt;Q$3), $O$3, IF('Fall Input'!C108&gt;Q$3, $O$3, IF('Fall Input'!C108&lt;=Q$3, $O$2, “WHO KNOWS”)))))))))</f>
        <v/>
      </c>
      <c r="R109" s="129" t="str">
        <f>IF(OR('Fall Input'!D108="", R$3=""), "", IF('Fall Input'!D108&gt;R$6, $O$6, IF(AND('Fall Input'!D108&lt;=R$6,'Fall Input'!D108&gt;R$5), $O$5, IF('Fall Input'!D108&gt;R$5, $O$5, IF(AND('Fall Input'!D108&lt;=R$5, 'Fall Input'!D108&gt;R$4), $O$4, IF('Fall Input'!D108&gt;R$4, $O$4, IF(AND('Fall Input'!D108&lt;=R$4, 'Fall Input'!D108&gt;R$3), $O$3, IF('Fall Input'!D108&gt;R$3, $O$3, IF('Fall Input'!D108&lt;=R$3, $O$2, “WHO KNOWS”)))))))))</f>
        <v/>
      </c>
      <c r="S109" s="129" t="str">
        <f>IF(OR('Fall Input'!E108="", S$3=""), "", IF('Fall Input'!E108&gt;S$6, $O$6, IF(AND('Fall Input'!E108&lt;=S$6,'Fall Input'!E108&gt;S$5), $O$5, IF('Fall Input'!E108&gt;S$5, $O$5, IF(AND('Fall Input'!E108&lt;=S$5, 'Fall Input'!E108&gt;S$4), $O$4, IF('Fall Input'!E108&gt;S$4, $O$4, IF(AND('Fall Input'!E108&lt;=S$4, 'Fall Input'!E108&gt;S$3), $O$3, IF('Fall Input'!E108&gt;S$3, $O$3, IF('Fall Input'!E108&lt;=S$3, $O$2, “WHO KNOWS”)))))))))</f>
        <v/>
      </c>
      <c r="T109" s="129" t="str">
        <f>IF(OR('Fall Input'!F108="", T$3=""), "", IF('Fall Input'!F108&gt;T$6, $O$6, IF(AND('Fall Input'!F108&lt;=T$6,'Fall Input'!F108&gt;T$5), $O$5, IF('Fall Input'!F108&gt;T$5, $O$5, IF(AND('Fall Input'!F108&lt;=T$5, 'Fall Input'!F108&gt;T$4), $O$4, IF('Fall Input'!F108&gt;T$4, $O$4, IF(AND('Fall Input'!F108&lt;=T$4, 'Fall Input'!F108&gt;T$3), $O$3, IF('Fall Input'!F108&gt;T$3, $O$3, IF('Fall Input'!F108&lt;=T$3, $O$2, “WHO KNOWS”)))))))))</f>
        <v/>
      </c>
      <c r="V109" s="125"/>
      <c r="W109" s="105"/>
      <c r="AC109" s="106"/>
    </row>
    <row r="110" spans="1:29" ht="18.75" x14ac:dyDescent="0.3">
      <c r="A110" s="48" t="str">
        <f>IF('Fall Input'!A110="", "", 'Fall Input'!A110)</f>
        <v/>
      </c>
      <c r="B110" s="49" t="str">
        <f t="shared" si="22"/>
        <v/>
      </c>
      <c r="C110" s="49" t="str">
        <f t="shared" si="23"/>
        <v/>
      </c>
      <c r="D110" s="49" t="str">
        <f t="shared" si="24"/>
        <v/>
      </c>
      <c r="E110" s="49" t="str">
        <f t="shared" si="25"/>
        <v/>
      </c>
      <c r="F110" s="49" t="str">
        <f t="shared" si="26"/>
        <v/>
      </c>
      <c r="G110" s="144" t="str">
        <f t="shared" si="27"/>
        <v/>
      </c>
      <c r="H110" s="145"/>
      <c r="I110" s="130"/>
      <c r="J110" s="130"/>
      <c r="K110" s="132"/>
      <c r="L110" s="125"/>
      <c r="M110" s="128"/>
      <c r="O110" s="106" t="str">
        <f t="shared" si="21"/>
        <v/>
      </c>
      <c r="P110" s="129" t="str">
        <f>IF(OR('Fall Input'!B109="", P$3=""), "", IF('Fall Input'!B109&gt;P$6, $O$6, IF(AND('Fall Input'!B109&lt;=P$6,'Fall Input'!B109&gt;P$5), $O$5, IF('Fall Input'!B109&gt;P$5, $O$5, IF(AND('Fall Input'!B109&lt;=P$5, 'Fall Input'!B109&gt;P$4), $O$4, IF('Fall Input'!B109&gt;P$4, $O$4, IF(AND('Fall Input'!B109&lt;=P$4, 'Fall Input'!B109&gt;P$3), $O$3, IF('Fall Input'!B109&gt;P$3, $O$3, IF('Fall Input'!B109&lt;=P$3, $O$2, “WHO KNOWS”)))))))))</f>
        <v/>
      </c>
      <c r="Q110" s="129" t="str">
        <f>IF(OR('Fall Input'!C109="", Q$3=""), "", IF('Fall Input'!C109&gt;Q$6, $O$6, IF(AND('Fall Input'!C109&lt;=Q$6,'Fall Input'!C109&gt;Q$5), $O$5, IF('Fall Input'!C109&gt;Q$5, $O$5, IF(AND('Fall Input'!C109&lt;=Q$5, 'Fall Input'!C109&gt;Q$4), $O$4, IF('Fall Input'!C109&gt;Q$4, $O$4, IF(AND('Fall Input'!C109&lt;=Q$4, 'Fall Input'!C109&gt;Q$3), $O$3, IF('Fall Input'!C109&gt;Q$3, $O$3, IF('Fall Input'!C109&lt;=Q$3, $O$2, “WHO KNOWS”)))))))))</f>
        <v/>
      </c>
      <c r="R110" s="129" t="str">
        <f>IF(OR('Fall Input'!D109="", R$3=""), "", IF('Fall Input'!D109&gt;R$6, $O$6, IF(AND('Fall Input'!D109&lt;=R$6,'Fall Input'!D109&gt;R$5), $O$5, IF('Fall Input'!D109&gt;R$5, $O$5, IF(AND('Fall Input'!D109&lt;=R$5, 'Fall Input'!D109&gt;R$4), $O$4, IF('Fall Input'!D109&gt;R$4, $O$4, IF(AND('Fall Input'!D109&lt;=R$4, 'Fall Input'!D109&gt;R$3), $O$3, IF('Fall Input'!D109&gt;R$3, $O$3, IF('Fall Input'!D109&lt;=R$3, $O$2, “WHO KNOWS”)))))))))</f>
        <v/>
      </c>
      <c r="S110" s="129" t="str">
        <f>IF(OR('Fall Input'!E109="", S$3=""), "", IF('Fall Input'!E109&gt;S$6, $O$6, IF(AND('Fall Input'!E109&lt;=S$6,'Fall Input'!E109&gt;S$5), $O$5, IF('Fall Input'!E109&gt;S$5, $O$5, IF(AND('Fall Input'!E109&lt;=S$5, 'Fall Input'!E109&gt;S$4), $O$4, IF('Fall Input'!E109&gt;S$4, $O$4, IF(AND('Fall Input'!E109&lt;=S$4, 'Fall Input'!E109&gt;S$3), $O$3, IF('Fall Input'!E109&gt;S$3, $O$3, IF('Fall Input'!E109&lt;=S$3, $O$2, “WHO KNOWS”)))))))))</f>
        <v/>
      </c>
      <c r="T110" s="129" t="str">
        <f>IF(OR('Fall Input'!F109="", T$3=""), "", IF('Fall Input'!F109&gt;T$6, $O$6, IF(AND('Fall Input'!F109&lt;=T$6,'Fall Input'!F109&gt;T$5), $O$5, IF('Fall Input'!F109&gt;T$5, $O$5, IF(AND('Fall Input'!F109&lt;=T$5, 'Fall Input'!F109&gt;T$4), $O$4, IF('Fall Input'!F109&gt;T$4, $O$4, IF(AND('Fall Input'!F109&lt;=T$4, 'Fall Input'!F109&gt;T$3), $O$3, IF('Fall Input'!F109&gt;T$3, $O$3, IF('Fall Input'!F109&lt;=T$3, $O$2, “WHO KNOWS”)))))))))</f>
        <v/>
      </c>
      <c r="V110" s="125"/>
      <c r="W110" s="105"/>
      <c r="AC110" s="106"/>
    </row>
    <row r="111" spans="1:29" ht="18.75" x14ac:dyDescent="0.3">
      <c r="A111" s="48" t="str">
        <f>IF('Fall Input'!A111="", "", 'Fall Input'!A111)</f>
        <v/>
      </c>
      <c r="B111" s="49" t="str">
        <f t="shared" si="22"/>
        <v/>
      </c>
      <c r="C111" s="49" t="str">
        <f t="shared" si="23"/>
        <v/>
      </c>
      <c r="D111" s="49" t="str">
        <f t="shared" si="24"/>
        <v/>
      </c>
      <c r="E111" s="49" t="str">
        <f t="shared" si="25"/>
        <v/>
      </c>
      <c r="F111" s="49" t="str">
        <f t="shared" si="26"/>
        <v/>
      </c>
      <c r="G111" s="144" t="str">
        <f t="shared" si="27"/>
        <v/>
      </c>
      <c r="H111" s="145"/>
      <c r="I111" s="130"/>
      <c r="J111" s="130"/>
      <c r="K111" s="132"/>
      <c r="L111" s="125"/>
      <c r="M111" s="128"/>
      <c r="O111" s="106" t="str">
        <f t="shared" si="21"/>
        <v/>
      </c>
      <c r="P111" s="129" t="str">
        <f>IF(OR('Fall Input'!B110="", P$3=""), "", IF('Fall Input'!B110&gt;P$6, $O$6, IF(AND('Fall Input'!B110&lt;=P$6,'Fall Input'!B110&gt;P$5), $O$5, IF('Fall Input'!B110&gt;P$5, $O$5, IF(AND('Fall Input'!B110&lt;=P$5, 'Fall Input'!B110&gt;P$4), $O$4, IF('Fall Input'!B110&gt;P$4, $O$4, IF(AND('Fall Input'!B110&lt;=P$4, 'Fall Input'!B110&gt;P$3), $O$3, IF('Fall Input'!B110&gt;P$3, $O$3, IF('Fall Input'!B110&lt;=P$3, $O$2, “WHO KNOWS”)))))))))</f>
        <v/>
      </c>
      <c r="Q111" s="129" t="str">
        <f>IF(OR('Fall Input'!C110="", Q$3=""), "", IF('Fall Input'!C110&gt;Q$6, $O$6, IF(AND('Fall Input'!C110&lt;=Q$6,'Fall Input'!C110&gt;Q$5), $O$5, IF('Fall Input'!C110&gt;Q$5, $O$5, IF(AND('Fall Input'!C110&lt;=Q$5, 'Fall Input'!C110&gt;Q$4), $O$4, IF('Fall Input'!C110&gt;Q$4, $O$4, IF(AND('Fall Input'!C110&lt;=Q$4, 'Fall Input'!C110&gt;Q$3), $O$3, IF('Fall Input'!C110&gt;Q$3, $O$3, IF('Fall Input'!C110&lt;=Q$3, $O$2, “WHO KNOWS”)))))))))</f>
        <v/>
      </c>
      <c r="R111" s="129" t="str">
        <f>IF(OR('Fall Input'!D110="", R$3=""), "", IF('Fall Input'!D110&gt;R$6, $O$6, IF(AND('Fall Input'!D110&lt;=R$6,'Fall Input'!D110&gt;R$5), $O$5, IF('Fall Input'!D110&gt;R$5, $O$5, IF(AND('Fall Input'!D110&lt;=R$5, 'Fall Input'!D110&gt;R$4), $O$4, IF('Fall Input'!D110&gt;R$4, $O$4, IF(AND('Fall Input'!D110&lt;=R$4, 'Fall Input'!D110&gt;R$3), $O$3, IF('Fall Input'!D110&gt;R$3, $O$3, IF('Fall Input'!D110&lt;=R$3, $O$2, “WHO KNOWS”)))))))))</f>
        <v/>
      </c>
      <c r="S111" s="129" t="str">
        <f>IF(OR('Fall Input'!E110="", S$3=""), "", IF('Fall Input'!E110&gt;S$6, $O$6, IF(AND('Fall Input'!E110&lt;=S$6,'Fall Input'!E110&gt;S$5), $O$5, IF('Fall Input'!E110&gt;S$5, $O$5, IF(AND('Fall Input'!E110&lt;=S$5, 'Fall Input'!E110&gt;S$4), $O$4, IF('Fall Input'!E110&gt;S$4, $O$4, IF(AND('Fall Input'!E110&lt;=S$4, 'Fall Input'!E110&gt;S$3), $O$3, IF('Fall Input'!E110&gt;S$3, $O$3, IF('Fall Input'!E110&lt;=S$3, $O$2, “WHO KNOWS”)))))))))</f>
        <v/>
      </c>
      <c r="T111" s="129" t="str">
        <f>IF(OR('Fall Input'!F110="", T$3=""), "", IF('Fall Input'!F110&gt;T$6, $O$6, IF(AND('Fall Input'!F110&lt;=T$6,'Fall Input'!F110&gt;T$5), $O$5, IF('Fall Input'!F110&gt;T$5, $O$5, IF(AND('Fall Input'!F110&lt;=T$5, 'Fall Input'!F110&gt;T$4), $O$4, IF('Fall Input'!F110&gt;T$4, $O$4, IF(AND('Fall Input'!F110&lt;=T$4, 'Fall Input'!F110&gt;T$3), $O$3, IF('Fall Input'!F110&gt;T$3, $O$3, IF('Fall Input'!F110&lt;=T$3, $O$2, “WHO KNOWS”)))))))))</f>
        <v/>
      </c>
      <c r="V111" s="125"/>
      <c r="W111" s="105"/>
      <c r="AC111" s="106"/>
    </row>
    <row r="112" spans="1:29" ht="18.75" x14ac:dyDescent="0.3">
      <c r="A112" s="48" t="str">
        <f>IF('Fall Input'!A112="", "", 'Fall Input'!A112)</f>
        <v/>
      </c>
      <c r="B112" s="49" t="str">
        <f t="shared" si="22"/>
        <v/>
      </c>
      <c r="C112" s="49" t="str">
        <f t="shared" si="23"/>
        <v/>
      </c>
      <c r="D112" s="49" t="str">
        <f t="shared" si="24"/>
        <v/>
      </c>
      <c r="E112" s="49" t="str">
        <f t="shared" si="25"/>
        <v/>
      </c>
      <c r="F112" s="49" t="str">
        <f t="shared" si="26"/>
        <v/>
      </c>
      <c r="G112" s="144" t="str">
        <f t="shared" si="27"/>
        <v/>
      </c>
      <c r="H112" s="145"/>
      <c r="I112" s="130"/>
      <c r="J112" s="130"/>
      <c r="K112" s="132"/>
      <c r="L112" s="125"/>
      <c r="M112" s="128"/>
      <c r="O112" s="106" t="str">
        <f t="shared" si="21"/>
        <v/>
      </c>
      <c r="P112" s="129" t="str">
        <f>IF(OR('Fall Input'!B111="", P$3=""), "", IF('Fall Input'!B111&gt;P$6, $O$6, IF(AND('Fall Input'!B111&lt;=P$6,'Fall Input'!B111&gt;P$5), $O$5, IF('Fall Input'!B111&gt;P$5, $O$5, IF(AND('Fall Input'!B111&lt;=P$5, 'Fall Input'!B111&gt;P$4), $O$4, IF('Fall Input'!B111&gt;P$4, $O$4, IF(AND('Fall Input'!B111&lt;=P$4, 'Fall Input'!B111&gt;P$3), $O$3, IF('Fall Input'!B111&gt;P$3, $O$3, IF('Fall Input'!B111&lt;=P$3, $O$2, “WHO KNOWS”)))))))))</f>
        <v/>
      </c>
      <c r="Q112" s="129" t="str">
        <f>IF(OR('Fall Input'!C111="", Q$3=""), "", IF('Fall Input'!C111&gt;Q$6, $O$6, IF(AND('Fall Input'!C111&lt;=Q$6,'Fall Input'!C111&gt;Q$5), $O$5, IF('Fall Input'!C111&gt;Q$5, $O$5, IF(AND('Fall Input'!C111&lt;=Q$5, 'Fall Input'!C111&gt;Q$4), $O$4, IF('Fall Input'!C111&gt;Q$4, $O$4, IF(AND('Fall Input'!C111&lt;=Q$4, 'Fall Input'!C111&gt;Q$3), $O$3, IF('Fall Input'!C111&gt;Q$3, $O$3, IF('Fall Input'!C111&lt;=Q$3, $O$2, “WHO KNOWS”)))))))))</f>
        <v/>
      </c>
      <c r="R112" s="129" t="str">
        <f>IF(OR('Fall Input'!D111="", R$3=""), "", IF('Fall Input'!D111&gt;R$6, $O$6, IF(AND('Fall Input'!D111&lt;=R$6,'Fall Input'!D111&gt;R$5), $O$5, IF('Fall Input'!D111&gt;R$5, $O$5, IF(AND('Fall Input'!D111&lt;=R$5, 'Fall Input'!D111&gt;R$4), $O$4, IF('Fall Input'!D111&gt;R$4, $O$4, IF(AND('Fall Input'!D111&lt;=R$4, 'Fall Input'!D111&gt;R$3), $O$3, IF('Fall Input'!D111&gt;R$3, $O$3, IF('Fall Input'!D111&lt;=R$3, $O$2, “WHO KNOWS”)))))))))</f>
        <v/>
      </c>
      <c r="S112" s="129" t="str">
        <f>IF(OR('Fall Input'!E111="", S$3=""), "", IF('Fall Input'!E111&gt;S$6, $O$6, IF(AND('Fall Input'!E111&lt;=S$6,'Fall Input'!E111&gt;S$5), $O$5, IF('Fall Input'!E111&gt;S$5, $O$5, IF(AND('Fall Input'!E111&lt;=S$5, 'Fall Input'!E111&gt;S$4), $O$4, IF('Fall Input'!E111&gt;S$4, $O$4, IF(AND('Fall Input'!E111&lt;=S$4, 'Fall Input'!E111&gt;S$3), $O$3, IF('Fall Input'!E111&gt;S$3, $O$3, IF('Fall Input'!E111&lt;=S$3, $O$2, “WHO KNOWS”)))))))))</f>
        <v/>
      </c>
      <c r="T112" s="129" t="str">
        <f>IF(OR('Fall Input'!F111="", T$3=""), "", IF('Fall Input'!F111&gt;T$6, $O$6, IF(AND('Fall Input'!F111&lt;=T$6,'Fall Input'!F111&gt;T$5), $O$5, IF('Fall Input'!F111&gt;T$5, $O$5, IF(AND('Fall Input'!F111&lt;=T$5, 'Fall Input'!F111&gt;T$4), $O$4, IF('Fall Input'!F111&gt;T$4, $O$4, IF(AND('Fall Input'!F111&lt;=T$4, 'Fall Input'!F111&gt;T$3), $O$3, IF('Fall Input'!F111&gt;T$3, $O$3, IF('Fall Input'!F111&lt;=T$3, $O$2, “WHO KNOWS”)))))))))</f>
        <v/>
      </c>
      <c r="V112" s="125"/>
      <c r="W112" s="105"/>
      <c r="AC112" s="106"/>
    </row>
    <row r="113" spans="1:29" ht="18.75" x14ac:dyDescent="0.3">
      <c r="A113" s="48" t="str">
        <f>IF('Fall Input'!A113="", "", 'Fall Input'!A113)</f>
        <v/>
      </c>
      <c r="B113" s="49" t="str">
        <f t="shared" si="22"/>
        <v/>
      </c>
      <c r="C113" s="49" t="str">
        <f t="shared" si="23"/>
        <v/>
      </c>
      <c r="D113" s="49" t="str">
        <f t="shared" si="24"/>
        <v/>
      </c>
      <c r="E113" s="49" t="str">
        <f t="shared" si="25"/>
        <v/>
      </c>
      <c r="F113" s="49" t="str">
        <f t="shared" si="26"/>
        <v/>
      </c>
      <c r="G113" s="144" t="str">
        <f t="shared" si="27"/>
        <v/>
      </c>
      <c r="H113" s="145"/>
      <c r="I113" s="130"/>
      <c r="J113" s="130"/>
      <c r="K113" s="132"/>
      <c r="L113" s="125"/>
      <c r="M113" s="128"/>
      <c r="O113" s="106" t="str">
        <f t="shared" si="21"/>
        <v/>
      </c>
      <c r="P113" s="129" t="str">
        <f>IF(OR('Fall Input'!B112="", P$3=""), "", IF('Fall Input'!B112&gt;P$6, $O$6, IF(AND('Fall Input'!B112&lt;=P$6,'Fall Input'!B112&gt;P$5), $O$5, IF('Fall Input'!B112&gt;P$5, $O$5, IF(AND('Fall Input'!B112&lt;=P$5, 'Fall Input'!B112&gt;P$4), $O$4, IF('Fall Input'!B112&gt;P$4, $O$4, IF(AND('Fall Input'!B112&lt;=P$4, 'Fall Input'!B112&gt;P$3), $O$3, IF('Fall Input'!B112&gt;P$3, $O$3, IF('Fall Input'!B112&lt;=P$3, $O$2, “WHO KNOWS”)))))))))</f>
        <v/>
      </c>
      <c r="Q113" s="129" t="str">
        <f>IF(OR('Fall Input'!C112="", Q$3=""), "", IF('Fall Input'!C112&gt;Q$6, $O$6, IF(AND('Fall Input'!C112&lt;=Q$6,'Fall Input'!C112&gt;Q$5), $O$5, IF('Fall Input'!C112&gt;Q$5, $O$5, IF(AND('Fall Input'!C112&lt;=Q$5, 'Fall Input'!C112&gt;Q$4), $O$4, IF('Fall Input'!C112&gt;Q$4, $O$4, IF(AND('Fall Input'!C112&lt;=Q$4, 'Fall Input'!C112&gt;Q$3), $O$3, IF('Fall Input'!C112&gt;Q$3, $O$3, IF('Fall Input'!C112&lt;=Q$3, $O$2, “WHO KNOWS”)))))))))</f>
        <v/>
      </c>
      <c r="R113" s="129" t="str">
        <f>IF(OR('Fall Input'!D112="", R$3=""), "", IF('Fall Input'!D112&gt;R$6, $O$6, IF(AND('Fall Input'!D112&lt;=R$6,'Fall Input'!D112&gt;R$5), $O$5, IF('Fall Input'!D112&gt;R$5, $O$5, IF(AND('Fall Input'!D112&lt;=R$5, 'Fall Input'!D112&gt;R$4), $O$4, IF('Fall Input'!D112&gt;R$4, $O$4, IF(AND('Fall Input'!D112&lt;=R$4, 'Fall Input'!D112&gt;R$3), $O$3, IF('Fall Input'!D112&gt;R$3, $O$3, IF('Fall Input'!D112&lt;=R$3, $O$2, “WHO KNOWS”)))))))))</f>
        <v/>
      </c>
      <c r="S113" s="129" t="str">
        <f>IF(OR('Fall Input'!E112="", S$3=""), "", IF('Fall Input'!E112&gt;S$6, $O$6, IF(AND('Fall Input'!E112&lt;=S$6,'Fall Input'!E112&gt;S$5), $O$5, IF('Fall Input'!E112&gt;S$5, $O$5, IF(AND('Fall Input'!E112&lt;=S$5, 'Fall Input'!E112&gt;S$4), $O$4, IF('Fall Input'!E112&gt;S$4, $O$4, IF(AND('Fall Input'!E112&lt;=S$4, 'Fall Input'!E112&gt;S$3), $O$3, IF('Fall Input'!E112&gt;S$3, $O$3, IF('Fall Input'!E112&lt;=S$3, $O$2, “WHO KNOWS”)))))))))</f>
        <v/>
      </c>
      <c r="T113" s="129" t="str">
        <f>IF(OR('Fall Input'!F112="", T$3=""), "", IF('Fall Input'!F112&gt;T$6, $O$6, IF(AND('Fall Input'!F112&lt;=T$6,'Fall Input'!F112&gt;T$5), $O$5, IF('Fall Input'!F112&gt;T$5, $O$5, IF(AND('Fall Input'!F112&lt;=T$5, 'Fall Input'!F112&gt;T$4), $O$4, IF('Fall Input'!F112&gt;T$4, $O$4, IF(AND('Fall Input'!F112&lt;=T$4, 'Fall Input'!F112&gt;T$3), $O$3, IF('Fall Input'!F112&gt;T$3, $O$3, IF('Fall Input'!F112&lt;=T$3, $O$2, “WHO KNOWS”)))))))))</f>
        <v/>
      </c>
      <c r="V113" s="125"/>
      <c r="W113" s="105"/>
      <c r="AC113" s="106"/>
    </row>
    <row r="114" spans="1:29" ht="18.75" x14ac:dyDescent="0.3">
      <c r="A114" s="48" t="str">
        <f>IF('Fall Input'!A114="", "", 'Fall Input'!A114)</f>
        <v/>
      </c>
      <c r="B114" s="49" t="str">
        <f t="shared" si="22"/>
        <v/>
      </c>
      <c r="C114" s="49" t="str">
        <f t="shared" si="23"/>
        <v/>
      </c>
      <c r="D114" s="49" t="str">
        <f t="shared" si="24"/>
        <v/>
      </c>
      <c r="E114" s="49" t="str">
        <f t="shared" si="25"/>
        <v/>
      </c>
      <c r="F114" s="49" t="str">
        <f t="shared" si="26"/>
        <v/>
      </c>
      <c r="G114" s="144" t="str">
        <f t="shared" si="27"/>
        <v/>
      </c>
      <c r="H114" s="145"/>
      <c r="I114" s="130"/>
      <c r="J114" s="130"/>
      <c r="K114" s="132"/>
      <c r="L114" s="125"/>
      <c r="M114" s="128"/>
      <c r="O114" s="106" t="str">
        <f t="shared" si="21"/>
        <v/>
      </c>
      <c r="P114" s="129" t="str">
        <f>IF(OR('Fall Input'!B113="", P$3=""), "", IF('Fall Input'!B113&gt;P$6, $O$6, IF(AND('Fall Input'!B113&lt;=P$6,'Fall Input'!B113&gt;P$5), $O$5, IF('Fall Input'!B113&gt;P$5, $O$5, IF(AND('Fall Input'!B113&lt;=P$5, 'Fall Input'!B113&gt;P$4), $O$4, IF('Fall Input'!B113&gt;P$4, $O$4, IF(AND('Fall Input'!B113&lt;=P$4, 'Fall Input'!B113&gt;P$3), $O$3, IF('Fall Input'!B113&gt;P$3, $O$3, IF('Fall Input'!B113&lt;=P$3, $O$2, “WHO KNOWS”)))))))))</f>
        <v/>
      </c>
      <c r="Q114" s="129" t="str">
        <f>IF(OR('Fall Input'!C113="", Q$3=""), "", IF('Fall Input'!C113&gt;Q$6, $O$6, IF(AND('Fall Input'!C113&lt;=Q$6,'Fall Input'!C113&gt;Q$5), $O$5, IF('Fall Input'!C113&gt;Q$5, $O$5, IF(AND('Fall Input'!C113&lt;=Q$5, 'Fall Input'!C113&gt;Q$4), $O$4, IF('Fall Input'!C113&gt;Q$4, $O$4, IF(AND('Fall Input'!C113&lt;=Q$4, 'Fall Input'!C113&gt;Q$3), $O$3, IF('Fall Input'!C113&gt;Q$3, $O$3, IF('Fall Input'!C113&lt;=Q$3, $O$2, “WHO KNOWS”)))))))))</f>
        <v/>
      </c>
      <c r="R114" s="129" t="str">
        <f>IF(OR('Fall Input'!D113="", R$3=""), "", IF('Fall Input'!D113&gt;R$6, $O$6, IF(AND('Fall Input'!D113&lt;=R$6,'Fall Input'!D113&gt;R$5), $O$5, IF('Fall Input'!D113&gt;R$5, $O$5, IF(AND('Fall Input'!D113&lt;=R$5, 'Fall Input'!D113&gt;R$4), $O$4, IF('Fall Input'!D113&gt;R$4, $O$4, IF(AND('Fall Input'!D113&lt;=R$4, 'Fall Input'!D113&gt;R$3), $O$3, IF('Fall Input'!D113&gt;R$3, $O$3, IF('Fall Input'!D113&lt;=R$3, $O$2, “WHO KNOWS”)))))))))</f>
        <v/>
      </c>
      <c r="S114" s="129" t="str">
        <f>IF(OR('Fall Input'!E113="", S$3=""), "", IF('Fall Input'!E113&gt;S$6, $O$6, IF(AND('Fall Input'!E113&lt;=S$6,'Fall Input'!E113&gt;S$5), $O$5, IF('Fall Input'!E113&gt;S$5, $O$5, IF(AND('Fall Input'!E113&lt;=S$5, 'Fall Input'!E113&gt;S$4), $O$4, IF('Fall Input'!E113&gt;S$4, $O$4, IF(AND('Fall Input'!E113&lt;=S$4, 'Fall Input'!E113&gt;S$3), $O$3, IF('Fall Input'!E113&gt;S$3, $O$3, IF('Fall Input'!E113&lt;=S$3, $O$2, “WHO KNOWS”)))))))))</f>
        <v/>
      </c>
      <c r="T114" s="129" t="str">
        <f>IF(OR('Fall Input'!F113="", T$3=""), "", IF('Fall Input'!F113&gt;T$6, $O$6, IF(AND('Fall Input'!F113&lt;=T$6,'Fall Input'!F113&gt;T$5), $O$5, IF('Fall Input'!F113&gt;T$5, $O$5, IF(AND('Fall Input'!F113&lt;=T$5, 'Fall Input'!F113&gt;T$4), $O$4, IF('Fall Input'!F113&gt;T$4, $O$4, IF(AND('Fall Input'!F113&lt;=T$4, 'Fall Input'!F113&gt;T$3), $O$3, IF('Fall Input'!F113&gt;T$3, $O$3, IF('Fall Input'!F113&lt;=T$3, $O$2, “WHO KNOWS”)))))))))</f>
        <v/>
      </c>
      <c r="V114" s="125"/>
      <c r="W114" s="105"/>
      <c r="AC114" s="106"/>
    </row>
    <row r="115" spans="1:29" ht="18.75" x14ac:dyDescent="0.3">
      <c r="A115" s="48" t="str">
        <f>IF('Fall Input'!A115="", "", 'Fall Input'!A115)</f>
        <v/>
      </c>
      <c r="B115" s="49" t="str">
        <f t="shared" si="22"/>
        <v/>
      </c>
      <c r="C115" s="49" t="str">
        <f t="shared" si="23"/>
        <v/>
      </c>
      <c r="D115" s="49" t="str">
        <f t="shared" si="24"/>
        <v/>
      </c>
      <c r="E115" s="49" t="str">
        <f t="shared" si="25"/>
        <v/>
      </c>
      <c r="F115" s="49" t="str">
        <f t="shared" si="26"/>
        <v/>
      </c>
      <c r="G115" s="144" t="str">
        <f t="shared" si="27"/>
        <v/>
      </c>
      <c r="H115" s="145"/>
      <c r="I115" s="130"/>
      <c r="J115" s="130"/>
      <c r="K115" s="132"/>
      <c r="L115" s="125"/>
      <c r="M115" s="128"/>
      <c r="O115" s="106" t="str">
        <f t="shared" si="21"/>
        <v/>
      </c>
      <c r="P115" s="129" t="str">
        <f>IF(OR('Fall Input'!B114="", P$3=""), "", IF('Fall Input'!B114&gt;P$6, $O$6, IF(AND('Fall Input'!B114&lt;=P$6,'Fall Input'!B114&gt;P$5), $O$5, IF('Fall Input'!B114&gt;P$5, $O$5, IF(AND('Fall Input'!B114&lt;=P$5, 'Fall Input'!B114&gt;P$4), $O$4, IF('Fall Input'!B114&gt;P$4, $O$4, IF(AND('Fall Input'!B114&lt;=P$4, 'Fall Input'!B114&gt;P$3), $O$3, IF('Fall Input'!B114&gt;P$3, $O$3, IF('Fall Input'!B114&lt;=P$3, $O$2, “WHO KNOWS”)))))))))</f>
        <v/>
      </c>
      <c r="Q115" s="129" t="str">
        <f>IF(OR('Fall Input'!C114="", Q$3=""), "", IF('Fall Input'!C114&gt;Q$6, $O$6, IF(AND('Fall Input'!C114&lt;=Q$6,'Fall Input'!C114&gt;Q$5), $O$5, IF('Fall Input'!C114&gt;Q$5, $O$5, IF(AND('Fall Input'!C114&lt;=Q$5, 'Fall Input'!C114&gt;Q$4), $O$4, IF('Fall Input'!C114&gt;Q$4, $O$4, IF(AND('Fall Input'!C114&lt;=Q$4, 'Fall Input'!C114&gt;Q$3), $O$3, IF('Fall Input'!C114&gt;Q$3, $O$3, IF('Fall Input'!C114&lt;=Q$3, $O$2, “WHO KNOWS”)))))))))</f>
        <v/>
      </c>
      <c r="R115" s="129" t="str">
        <f>IF(OR('Fall Input'!D114="", R$3=""), "", IF('Fall Input'!D114&gt;R$6, $O$6, IF(AND('Fall Input'!D114&lt;=R$6,'Fall Input'!D114&gt;R$5), $O$5, IF('Fall Input'!D114&gt;R$5, $O$5, IF(AND('Fall Input'!D114&lt;=R$5, 'Fall Input'!D114&gt;R$4), $O$4, IF('Fall Input'!D114&gt;R$4, $O$4, IF(AND('Fall Input'!D114&lt;=R$4, 'Fall Input'!D114&gt;R$3), $O$3, IF('Fall Input'!D114&gt;R$3, $O$3, IF('Fall Input'!D114&lt;=R$3, $O$2, “WHO KNOWS”)))))))))</f>
        <v/>
      </c>
      <c r="S115" s="129" t="str">
        <f>IF(OR('Fall Input'!E114="", S$3=""), "", IF('Fall Input'!E114&gt;S$6, $O$6, IF(AND('Fall Input'!E114&lt;=S$6,'Fall Input'!E114&gt;S$5), $O$5, IF('Fall Input'!E114&gt;S$5, $O$5, IF(AND('Fall Input'!E114&lt;=S$5, 'Fall Input'!E114&gt;S$4), $O$4, IF('Fall Input'!E114&gt;S$4, $O$4, IF(AND('Fall Input'!E114&lt;=S$4, 'Fall Input'!E114&gt;S$3), $O$3, IF('Fall Input'!E114&gt;S$3, $O$3, IF('Fall Input'!E114&lt;=S$3, $O$2, “WHO KNOWS”)))))))))</f>
        <v/>
      </c>
      <c r="T115" s="129" t="str">
        <f>IF(OR('Fall Input'!F114="", T$3=""), "", IF('Fall Input'!F114&gt;T$6, $O$6, IF(AND('Fall Input'!F114&lt;=T$6,'Fall Input'!F114&gt;T$5), $O$5, IF('Fall Input'!F114&gt;T$5, $O$5, IF(AND('Fall Input'!F114&lt;=T$5, 'Fall Input'!F114&gt;T$4), $O$4, IF('Fall Input'!F114&gt;T$4, $O$4, IF(AND('Fall Input'!F114&lt;=T$4, 'Fall Input'!F114&gt;T$3), $O$3, IF('Fall Input'!F114&gt;T$3, $O$3, IF('Fall Input'!F114&lt;=T$3, $O$2, “WHO KNOWS”)))))))))</f>
        <v/>
      </c>
      <c r="V115" s="125"/>
      <c r="W115" s="105"/>
      <c r="AC115" s="106"/>
    </row>
    <row r="116" spans="1:29" ht="18.75" x14ac:dyDescent="0.3">
      <c r="A116" s="48" t="str">
        <f>IF('Fall Input'!A116="", "", 'Fall Input'!A116)</f>
        <v/>
      </c>
      <c r="B116" s="49" t="str">
        <f t="shared" si="22"/>
        <v/>
      </c>
      <c r="C116" s="49" t="str">
        <f t="shared" si="23"/>
        <v/>
      </c>
      <c r="D116" s="49" t="str">
        <f t="shared" si="24"/>
        <v/>
      </c>
      <c r="E116" s="49" t="str">
        <f t="shared" si="25"/>
        <v/>
      </c>
      <c r="F116" s="49" t="str">
        <f t="shared" si="26"/>
        <v/>
      </c>
      <c r="G116" s="144" t="str">
        <f t="shared" si="27"/>
        <v/>
      </c>
      <c r="H116" s="145"/>
      <c r="I116" s="130"/>
      <c r="J116" s="130"/>
      <c r="K116" s="132"/>
      <c r="L116" s="125"/>
      <c r="M116" s="128"/>
      <c r="O116" s="106" t="str">
        <f t="shared" si="21"/>
        <v/>
      </c>
      <c r="P116" s="129" t="str">
        <f>IF(OR('Fall Input'!B115="", P$3=""), "", IF('Fall Input'!B115&gt;P$6, $O$6, IF(AND('Fall Input'!B115&lt;=P$6,'Fall Input'!B115&gt;P$5), $O$5, IF('Fall Input'!B115&gt;P$5, $O$5, IF(AND('Fall Input'!B115&lt;=P$5, 'Fall Input'!B115&gt;P$4), $O$4, IF('Fall Input'!B115&gt;P$4, $O$4, IF(AND('Fall Input'!B115&lt;=P$4, 'Fall Input'!B115&gt;P$3), $O$3, IF('Fall Input'!B115&gt;P$3, $O$3, IF('Fall Input'!B115&lt;=P$3, $O$2, “WHO KNOWS”)))))))))</f>
        <v/>
      </c>
      <c r="Q116" s="129" t="str">
        <f>IF(OR('Fall Input'!C115="", Q$3=""), "", IF('Fall Input'!C115&gt;Q$6, $O$6, IF(AND('Fall Input'!C115&lt;=Q$6,'Fall Input'!C115&gt;Q$5), $O$5, IF('Fall Input'!C115&gt;Q$5, $O$5, IF(AND('Fall Input'!C115&lt;=Q$5, 'Fall Input'!C115&gt;Q$4), $O$4, IF('Fall Input'!C115&gt;Q$4, $O$4, IF(AND('Fall Input'!C115&lt;=Q$4, 'Fall Input'!C115&gt;Q$3), $O$3, IF('Fall Input'!C115&gt;Q$3, $O$3, IF('Fall Input'!C115&lt;=Q$3, $O$2, “WHO KNOWS”)))))))))</f>
        <v/>
      </c>
      <c r="R116" s="129" t="str">
        <f>IF(OR('Fall Input'!D115="", R$3=""), "", IF('Fall Input'!D115&gt;R$6, $O$6, IF(AND('Fall Input'!D115&lt;=R$6,'Fall Input'!D115&gt;R$5), $O$5, IF('Fall Input'!D115&gt;R$5, $O$5, IF(AND('Fall Input'!D115&lt;=R$5, 'Fall Input'!D115&gt;R$4), $O$4, IF('Fall Input'!D115&gt;R$4, $O$4, IF(AND('Fall Input'!D115&lt;=R$4, 'Fall Input'!D115&gt;R$3), $O$3, IF('Fall Input'!D115&gt;R$3, $O$3, IF('Fall Input'!D115&lt;=R$3, $O$2, “WHO KNOWS”)))))))))</f>
        <v/>
      </c>
      <c r="S116" s="129" t="str">
        <f>IF(OR('Fall Input'!E115="", S$3=""), "", IF('Fall Input'!E115&gt;S$6, $O$6, IF(AND('Fall Input'!E115&lt;=S$6,'Fall Input'!E115&gt;S$5), $O$5, IF('Fall Input'!E115&gt;S$5, $O$5, IF(AND('Fall Input'!E115&lt;=S$5, 'Fall Input'!E115&gt;S$4), $O$4, IF('Fall Input'!E115&gt;S$4, $O$4, IF(AND('Fall Input'!E115&lt;=S$4, 'Fall Input'!E115&gt;S$3), $O$3, IF('Fall Input'!E115&gt;S$3, $O$3, IF('Fall Input'!E115&lt;=S$3, $O$2, “WHO KNOWS”)))))))))</f>
        <v/>
      </c>
      <c r="T116" s="129" t="str">
        <f>IF(OR('Fall Input'!F115="", T$3=""), "", IF('Fall Input'!F115&gt;T$6, $O$6, IF(AND('Fall Input'!F115&lt;=T$6,'Fall Input'!F115&gt;T$5), $O$5, IF('Fall Input'!F115&gt;T$5, $O$5, IF(AND('Fall Input'!F115&lt;=T$5, 'Fall Input'!F115&gt;T$4), $O$4, IF('Fall Input'!F115&gt;T$4, $O$4, IF(AND('Fall Input'!F115&lt;=T$4, 'Fall Input'!F115&gt;T$3), $O$3, IF('Fall Input'!F115&gt;T$3, $O$3, IF('Fall Input'!F115&lt;=T$3, $O$2, “WHO KNOWS”)))))))))</f>
        <v/>
      </c>
      <c r="V116" s="125"/>
      <c r="W116" s="105"/>
      <c r="AC116" s="106"/>
    </row>
    <row r="117" spans="1:29" ht="18.75" x14ac:dyDescent="0.3">
      <c r="A117" s="48" t="str">
        <f>IF('Fall Input'!A117="", "", 'Fall Input'!A117)</f>
        <v/>
      </c>
      <c r="B117" s="49" t="str">
        <f t="shared" si="22"/>
        <v/>
      </c>
      <c r="C117" s="49" t="str">
        <f t="shared" si="23"/>
        <v/>
      </c>
      <c r="D117" s="49" t="str">
        <f t="shared" si="24"/>
        <v/>
      </c>
      <c r="E117" s="49" t="str">
        <f t="shared" si="25"/>
        <v/>
      </c>
      <c r="F117" s="49" t="str">
        <f t="shared" si="26"/>
        <v/>
      </c>
      <c r="G117" s="144" t="str">
        <f t="shared" si="27"/>
        <v/>
      </c>
      <c r="H117" s="145"/>
      <c r="I117" s="130"/>
      <c r="J117" s="130"/>
      <c r="K117" s="132"/>
      <c r="L117" s="125"/>
      <c r="M117" s="128"/>
      <c r="O117" s="106" t="str">
        <f t="shared" si="21"/>
        <v/>
      </c>
      <c r="P117" s="129" t="str">
        <f>IF(OR('Fall Input'!B116="", P$3=""), "", IF('Fall Input'!B116&gt;P$6, $O$6, IF(AND('Fall Input'!B116&lt;=P$6,'Fall Input'!B116&gt;P$5), $O$5, IF('Fall Input'!B116&gt;P$5, $O$5, IF(AND('Fall Input'!B116&lt;=P$5, 'Fall Input'!B116&gt;P$4), $O$4, IF('Fall Input'!B116&gt;P$4, $O$4, IF(AND('Fall Input'!B116&lt;=P$4, 'Fall Input'!B116&gt;P$3), $O$3, IF('Fall Input'!B116&gt;P$3, $O$3, IF('Fall Input'!B116&lt;=P$3, $O$2, “WHO KNOWS”)))))))))</f>
        <v/>
      </c>
      <c r="Q117" s="129" t="str">
        <f>IF(OR('Fall Input'!C116="", Q$3=""), "", IF('Fall Input'!C116&gt;Q$6, $O$6, IF(AND('Fall Input'!C116&lt;=Q$6,'Fall Input'!C116&gt;Q$5), $O$5, IF('Fall Input'!C116&gt;Q$5, $O$5, IF(AND('Fall Input'!C116&lt;=Q$5, 'Fall Input'!C116&gt;Q$4), $O$4, IF('Fall Input'!C116&gt;Q$4, $O$4, IF(AND('Fall Input'!C116&lt;=Q$4, 'Fall Input'!C116&gt;Q$3), $O$3, IF('Fall Input'!C116&gt;Q$3, $O$3, IF('Fall Input'!C116&lt;=Q$3, $O$2, “WHO KNOWS”)))))))))</f>
        <v/>
      </c>
      <c r="R117" s="129" t="str">
        <f>IF(OR('Fall Input'!D116="", R$3=""), "", IF('Fall Input'!D116&gt;R$6, $O$6, IF(AND('Fall Input'!D116&lt;=R$6,'Fall Input'!D116&gt;R$5), $O$5, IF('Fall Input'!D116&gt;R$5, $O$5, IF(AND('Fall Input'!D116&lt;=R$5, 'Fall Input'!D116&gt;R$4), $O$4, IF('Fall Input'!D116&gt;R$4, $O$4, IF(AND('Fall Input'!D116&lt;=R$4, 'Fall Input'!D116&gt;R$3), $O$3, IF('Fall Input'!D116&gt;R$3, $O$3, IF('Fall Input'!D116&lt;=R$3, $O$2, “WHO KNOWS”)))))))))</f>
        <v/>
      </c>
      <c r="S117" s="129" t="str">
        <f>IF(OR('Fall Input'!E116="", S$3=""), "", IF('Fall Input'!E116&gt;S$6, $O$6, IF(AND('Fall Input'!E116&lt;=S$6,'Fall Input'!E116&gt;S$5), $O$5, IF('Fall Input'!E116&gt;S$5, $O$5, IF(AND('Fall Input'!E116&lt;=S$5, 'Fall Input'!E116&gt;S$4), $O$4, IF('Fall Input'!E116&gt;S$4, $O$4, IF(AND('Fall Input'!E116&lt;=S$4, 'Fall Input'!E116&gt;S$3), $O$3, IF('Fall Input'!E116&gt;S$3, $O$3, IF('Fall Input'!E116&lt;=S$3, $O$2, “WHO KNOWS”)))))))))</f>
        <v/>
      </c>
      <c r="T117" s="129" t="str">
        <f>IF(OR('Fall Input'!F116="", T$3=""), "", IF('Fall Input'!F116&gt;T$6, $O$6, IF(AND('Fall Input'!F116&lt;=T$6,'Fall Input'!F116&gt;T$5), $O$5, IF('Fall Input'!F116&gt;T$5, $O$5, IF(AND('Fall Input'!F116&lt;=T$5, 'Fall Input'!F116&gt;T$4), $O$4, IF('Fall Input'!F116&gt;T$4, $O$4, IF(AND('Fall Input'!F116&lt;=T$4, 'Fall Input'!F116&gt;T$3), $O$3, IF('Fall Input'!F116&gt;T$3, $O$3, IF('Fall Input'!F116&lt;=T$3, $O$2, “WHO KNOWS”)))))))))</f>
        <v/>
      </c>
      <c r="V117" s="125"/>
      <c r="W117" s="105"/>
      <c r="AC117" s="106"/>
    </row>
    <row r="118" spans="1:29" ht="18.75" x14ac:dyDescent="0.3">
      <c r="A118" s="48" t="str">
        <f>IF('Fall Input'!A118="", "", 'Fall Input'!A118)</f>
        <v/>
      </c>
      <c r="B118" s="49" t="str">
        <f t="shared" si="22"/>
        <v/>
      </c>
      <c r="C118" s="49" t="str">
        <f t="shared" si="23"/>
        <v/>
      </c>
      <c r="D118" s="49" t="str">
        <f t="shared" si="24"/>
        <v/>
      </c>
      <c r="E118" s="49" t="str">
        <f t="shared" si="25"/>
        <v/>
      </c>
      <c r="F118" s="49" t="str">
        <f t="shared" si="26"/>
        <v/>
      </c>
      <c r="G118" s="144" t="str">
        <f t="shared" si="27"/>
        <v/>
      </c>
      <c r="H118" s="145"/>
      <c r="I118" s="130"/>
      <c r="J118" s="130"/>
      <c r="K118" s="132"/>
      <c r="L118" s="125"/>
      <c r="M118" s="128"/>
      <c r="O118" s="106" t="str">
        <f t="shared" si="21"/>
        <v/>
      </c>
      <c r="P118" s="129" t="str">
        <f>IF(OR('Fall Input'!B117="", P$3=""), "", IF('Fall Input'!B117&gt;P$6, $O$6, IF(AND('Fall Input'!B117&lt;=P$6,'Fall Input'!B117&gt;P$5), $O$5, IF('Fall Input'!B117&gt;P$5, $O$5, IF(AND('Fall Input'!B117&lt;=P$5, 'Fall Input'!B117&gt;P$4), $O$4, IF('Fall Input'!B117&gt;P$4, $O$4, IF(AND('Fall Input'!B117&lt;=P$4, 'Fall Input'!B117&gt;P$3), $O$3, IF('Fall Input'!B117&gt;P$3, $O$3, IF('Fall Input'!B117&lt;=P$3, $O$2, “WHO KNOWS”)))))))))</f>
        <v/>
      </c>
      <c r="Q118" s="129" t="str">
        <f>IF(OR('Fall Input'!C117="", Q$3=""), "", IF('Fall Input'!C117&gt;Q$6, $O$6, IF(AND('Fall Input'!C117&lt;=Q$6,'Fall Input'!C117&gt;Q$5), $O$5, IF('Fall Input'!C117&gt;Q$5, $O$5, IF(AND('Fall Input'!C117&lt;=Q$5, 'Fall Input'!C117&gt;Q$4), $O$4, IF('Fall Input'!C117&gt;Q$4, $O$4, IF(AND('Fall Input'!C117&lt;=Q$4, 'Fall Input'!C117&gt;Q$3), $O$3, IF('Fall Input'!C117&gt;Q$3, $O$3, IF('Fall Input'!C117&lt;=Q$3, $O$2, “WHO KNOWS”)))))))))</f>
        <v/>
      </c>
      <c r="R118" s="129" t="str">
        <f>IF(OR('Fall Input'!D117="", R$3=""), "", IF('Fall Input'!D117&gt;R$6, $O$6, IF(AND('Fall Input'!D117&lt;=R$6,'Fall Input'!D117&gt;R$5), $O$5, IF('Fall Input'!D117&gt;R$5, $O$5, IF(AND('Fall Input'!D117&lt;=R$5, 'Fall Input'!D117&gt;R$4), $O$4, IF('Fall Input'!D117&gt;R$4, $O$4, IF(AND('Fall Input'!D117&lt;=R$4, 'Fall Input'!D117&gt;R$3), $O$3, IF('Fall Input'!D117&gt;R$3, $O$3, IF('Fall Input'!D117&lt;=R$3, $O$2, “WHO KNOWS”)))))))))</f>
        <v/>
      </c>
      <c r="S118" s="129" t="str">
        <f>IF(OR('Fall Input'!E117="", S$3=""), "", IF('Fall Input'!E117&gt;S$6, $O$6, IF(AND('Fall Input'!E117&lt;=S$6,'Fall Input'!E117&gt;S$5), $O$5, IF('Fall Input'!E117&gt;S$5, $O$5, IF(AND('Fall Input'!E117&lt;=S$5, 'Fall Input'!E117&gt;S$4), $O$4, IF('Fall Input'!E117&gt;S$4, $O$4, IF(AND('Fall Input'!E117&lt;=S$4, 'Fall Input'!E117&gt;S$3), $O$3, IF('Fall Input'!E117&gt;S$3, $O$3, IF('Fall Input'!E117&lt;=S$3, $O$2, “WHO KNOWS”)))))))))</f>
        <v/>
      </c>
      <c r="T118" s="129" t="str">
        <f>IF(OR('Fall Input'!F117="", T$3=""), "", IF('Fall Input'!F117&gt;T$6, $O$6, IF(AND('Fall Input'!F117&lt;=T$6,'Fall Input'!F117&gt;T$5), $O$5, IF('Fall Input'!F117&gt;T$5, $O$5, IF(AND('Fall Input'!F117&lt;=T$5, 'Fall Input'!F117&gt;T$4), $O$4, IF('Fall Input'!F117&gt;T$4, $O$4, IF(AND('Fall Input'!F117&lt;=T$4, 'Fall Input'!F117&gt;T$3), $O$3, IF('Fall Input'!F117&gt;T$3, $O$3, IF('Fall Input'!F117&lt;=T$3, $O$2, “WHO KNOWS”)))))))))</f>
        <v/>
      </c>
      <c r="V118" s="125"/>
      <c r="W118" s="105"/>
      <c r="AC118" s="106"/>
    </row>
    <row r="119" spans="1:29" ht="18.75" x14ac:dyDescent="0.3">
      <c r="A119" s="48" t="str">
        <f>IF('Fall Input'!A119="", "", 'Fall Input'!A119)</f>
        <v/>
      </c>
      <c r="B119" s="49" t="str">
        <f t="shared" si="22"/>
        <v/>
      </c>
      <c r="C119" s="49" t="str">
        <f t="shared" si="23"/>
        <v/>
      </c>
      <c r="D119" s="49" t="str">
        <f t="shared" si="24"/>
        <v/>
      </c>
      <c r="E119" s="49" t="str">
        <f t="shared" si="25"/>
        <v/>
      </c>
      <c r="F119" s="49" t="str">
        <f t="shared" si="26"/>
        <v/>
      </c>
      <c r="G119" s="144" t="str">
        <f t="shared" si="27"/>
        <v/>
      </c>
      <c r="H119" s="145"/>
      <c r="I119" s="130"/>
      <c r="J119" s="130"/>
      <c r="K119" s="132"/>
      <c r="L119" s="125"/>
      <c r="M119" s="128"/>
      <c r="O119" s="106" t="str">
        <f t="shared" si="21"/>
        <v/>
      </c>
      <c r="P119" s="129" t="str">
        <f>IF(OR('Fall Input'!B118="", P$3=""), "", IF('Fall Input'!B118&gt;P$6, $O$6, IF(AND('Fall Input'!B118&lt;=P$6,'Fall Input'!B118&gt;P$5), $O$5, IF('Fall Input'!B118&gt;P$5, $O$5, IF(AND('Fall Input'!B118&lt;=P$5, 'Fall Input'!B118&gt;P$4), $O$4, IF('Fall Input'!B118&gt;P$4, $O$4, IF(AND('Fall Input'!B118&lt;=P$4, 'Fall Input'!B118&gt;P$3), $O$3, IF('Fall Input'!B118&gt;P$3, $O$3, IF('Fall Input'!B118&lt;=P$3, $O$2, “WHO KNOWS”)))))))))</f>
        <v/>
      </c>
      <c r="Q119" s="129" t="str">
        <f>IF(OR('Fall Input'!C118="", Q$3=""), "", IF('Fall Input'!C118&gt;Q$6, $O$6, IF(AND('Fall Input'!C118&lt;=Q$6,'Fall Input'!C118&gt;Q$5), $O$5, IF('Fall Input'!C118&gt;Q$5, $O$5, IF(AND('Fall Input'!C118&lt;=Q$5, 'Fall Input'!C118&gt;Q$4), $O$4, IF('Fall Input'!C118&gt;Q$4, $O$4, IF(AND('Fall Input'!C118&lt;=Q$4, 'Fall Input'!C118&gt;Q$3), $O$3, IF('Fall Input'!C118&gt;Q$3, $O$3, IF('Fall Input'!C118&lt;=Q$3, $O$2, “WHO KNOWS”)))))))))</f>
        <v/>
      </c>
      <c r="R119" s="129" t="str">
        <f>IF(OR('Fall Input'!D118="", R$3=""), "", IF('Fall Input'!D118&gt;R$6, $O$6, IF(AND('Fall Input'!D118&lt;=R$6,'Fall Input'!D118&gt;R$5), $O$5, IF('Fall Input'!D118&gt;R$5, $O$5, IF(AND('Fall Input'!D118&lt;=R$5, 'Fall Input'!D118&gt;R$4), $O$4, IF('Fall Input'!D118&gt;R$4, $O$4, IF(AND('Fall Input'!D118&lt;=R$4, 'Fall Input'!D118&gt;R$3), $O$3, IF('Fall Input'!D118&gt;R$3, $O$3, IF('Fall Input'!D118&lt;=R$3, $O$2, “WHO KNOWS”)))))))))</f>
        <v/>
      </c>
      <c r="S119" s="129" t="str">
        <f>IF(OR('Fall Input'!E118="", S$3=""), "", IF('Fall Input'!E118&gt;S$6, $O$6, IF(AND('Fall Input'!E118&lt;=S$6,'Fall Input'!E118&gt;S$5), $O$5, IF('Fall Input'!E118&gt;S$5, $O$5, IF(AND('Fall Input'!E118&lt;=S$5, 'Fall Input'!E118&gt;S$4), $O$4, IF('Fall Input'!E118&gt;S$4, $O$4, IF(AND('Fall Input'!E118&lt;=S$4, 'Fall Input'!E118&gt;S$3), $O$3, IF('Fall Input'!E118&gt;S$3, $O$3, IF('Fall Input'!E118&lt;=S$3, $O$2, “WHO KNOWS”)))))))))</f>
        <v/>
      </c>
      <c r="T119" s="129" t="str">
        <f>IF(OR('Fall Input'!F118="", T$3=""), "", IF('Fall Input'!F118&gt;T$6, $O$6, IF(AND('Fall Input'!F118&lt;=T$6,'Fall Input'!F118&gt;T$5), $O$5, IF('Fall Input'!F118&gt;T$5, $O$5, IF(AND('Fall Input'!F118&lt;=T$5, 'Fall Input'!F118&gt;T$4), $O$4, IF('Fall Input'!F118&gt;T$4, $O$4, IF(AND('Fall Input'!F118&lt;=T$4, 'Fall Input'!F118&gt;T$3), $O$3, IF('Fall Input'!F118&gt;T$3, $O$3, IF('Fall Input'!F118&lt;=T$3, $O$2, “WHO KNOWS”)))))))))</f>
        <v/>
      </c>
      <c r="V119" s="125"/>
      <c r="W119" s="105"/>
      <c r="AC119" s="106"/>
    </row>
    <row r="120" spans="1:29" ht="18.75" x14ac:dyDescent="0.3">
      <c r="A120" s="48" t="str">
        <f>IF('Fall Input'!A120="", "", 'Fall Input'!A120)</f>
        <v/>
      </c>
      <c r="B120" s="49" t="str">
        <f t="shared" si="22"/>
        <v/>
      </c>
      <c r="C120" s="49" t="str">
        <f t="shared" si="23"/>
        <v/>
      </c>
      <c r="D120" s="49" t="str">
        <f t="shared" si="24"/>
        <v/>
      </c>
      <c r="E120" s="49" t="str">
        <f t="shared" si="25"/>
        <v/>
      </c>
      <c r="F120" s="49" t="str">
        <f t="shared" si="26"/>
        <v/>
      </c>
      <c r="G120" s="144" t="str">
        <f t="shared" si="27"/>
        <v/>
      </c>
      <c r="H120" s="145"/>
      <c r="I120" s="130"/>
      <c r="J120" s="130"/>
      <c r="K120" s="132"/>
      <c r="L120" s="125"/>
      <c r="M120" s="128"/>
      <c r="O120" s="106" t="str">
        <f t="shared" si="21"/>
        <v/>
      </c>
      <c r="P120" s="129" t="str">
        <f>IF(OR('Fall Input'!B119="", P$3=""), "", IF('Fall Input'!B119&gt;P$6, $O$6, IF(AND('Fall Input'!B119&lt;=P$6,'Fall Input'!B119&gt;P$5), $O$5, IF('Fall Input'!B119&gt;P$5, $O$5, IF(AND('Fall Input'!B119&lt;=P$5, 'Fall Input'!B119&gt;P$4), $O$4, IF('Fall Input'!B119&gt;P$4, $O$4, IF(AND('Fall Input'!B119&lt;=P$4, 'Fall Input'!B119&gt;P$3), $O$3, IF('Fall Input'!B119&gt;P$3, $O$3, IF('Fall Input'!B119&lt;=P$3, $O$2, “WHO KNOWS”)))))))))</f>
        <v/>
      </c>
      <c r="Q120" s="129" t="str">
        <f>IF(OR('Fall Input'!C119="", Q$3=""), "", IF('Fall Input'!C119&gt;Q$6, $O$6, IF(AND('Fall Input'!C119&lt;=Q$6,'Fall Input'!C119&gt;Q$5), $O$5, IF('Fall Input'!C119&gt;Q$5, $O$5, IF(AND('Fall Input'!C119&lt;=Q$5, 'Fall Input'!C119&gt;Q$4), $O$4, IF('Fall Input'!C119&gt;Q$4, $O$4, IF(AND('Fall Input'!C119&lt;=Q$4, 'Fall Input'!C119&gt;Q$3), $O$3, IF('Fall Input'!C119&gt;Q$3, $O$3, IF('Fall Input'!C119&lt;=Q$3, $O$2, “WHO KNOWS”)))))))))</f>
        <v/>
      </c>
      <c r="R120" s="129" t="str">
        <f>IF(OR('Fall Input'!D119="", R$3=""), "", IF('Fall Input'!D119&gt;R$6, $O$6, IF(AND('Fall Input'!D119&lt;=R$6,'Fall Input'!D119&gt;R$5), $O$5, IF('Fall Input'!D119&gt;R$5, $O$5, IF(AND('Fall Input'!D119&lt;=R$5, 'Fall Input'!D119&gt;R$4), $O$4, IF('Fall Input'!D119&gt;R$4, $O$4, IF(AND('Fall Input'!D119&lt;=R$4, 'Fall Input'!D119&gt;R$3), $O$3, IF('Fall Input'!D119&gt;R$3, $O$3, IF('Fall Input'!D119&lt;=R$3, $O$2, “WHO KNOWS”)))))))))</f>
        <v/>
      </c>
      <c r="S120" s="129" t="str">
        <f>IF(OR('Fall Input'!E119="", S$3=""), "", IF('Fall Input'!E119&gt;S$6, $O$6, IF(AND('Fall Input'!E119&lt;=S$6,'Fall Input'!E119&gt;S$5), $O$5, IF('Fall Input'!E119&gt;S$5, $O$5, IF(AND('Fall Input'!E119&lt;=S$5, 'Fall Input'!E119&gt;S$4), $O$4, IF('Fall Input'!E119&gt;S$4, $O$4, IF(AND('Fall Input'!E119&lt;=S$4, 'Fall Input'!E119&gt;S$3), $O$3, IF('Fall Input'!E119&gt;S$3, $O$3, IF('Fall Input'!E119&lt;=S$3, $O$2, “WHO KNOWS”)))))))))</f>
        <v/>
      </c>
      <c r="T120" s="129" t="str">
        <f>IF(OR('Fall Input'!F119="", T$3=""), "", IF('Fall Input'!F119&gt;T$6, $O$6, IF(AND('Fall Input'!F119&lt;=T$6,'Fall Input'!F119&gt;T$5), $O$5, IF('Fall Input'!F119&gt;T$5, $O$5, IF(AND('Fall Input'!F119&lt;=T$5, 'Fall Input'!F119&gt;T$4), $O$4, IF('Fall Input'!F119&gt;T$4, $O$4, IF(AND('Fall Input'!F119&lt;=T$4, 'Fall Input'!F119&gt;T$3), $O$3, IF('Fall Input'!F119&gt;T$3, $O$3, IF('Fall Input'!F119&lt;=T$3, $O$2, “WHO KNOWS”)))))))))</f>
        <v/>
      </c>
      <c r="V120" s="125"/>
      <c r="W120" s="105"/>
      <c r="AC120" s="106"/>
    </row>
    <row r="121" spans="1:29" ht="18.75" x14ac:dyDescent="0.3">
      <c r="A121" s="48" t="str">
        <f>IF('Fall Input'!A121="", "", 'Fall Input'!A121)</f>
        <v/>
      </c>
      <c r="B121" s="49" t="str">
        <f t="shared" si="22"/>
        <v/>
      </c>
      <c r="C121" s="49" t="str">
        <f t="shared" si="23"/>
        <v/>
      </c>
      <c r="D121" s="49" t="str">
        <f t="shared" si="24"/>
        <v/>
      </c>
      <c r="E121" s="49" t="str">
        <f t="shared" si="25"/>
        <v/>
      </c>
      <c r="F121" s="49" t="str">
        <f t="shared" si="26"/>
        <v/>
      </c>
      <c r="G121" s="144" t="str">
        <f t="shared" si="27"/>
        <v/>
      </c>
      <c r="H121" s="145"/>
      <c r="I121" s="130"/>
      <c r="J121" s="130"/>
      <c r="K121" s="132"/>
      <c r="L121" s="125"/>
      <c r="M121" s="128"/>
      <c r="O121" s="106" t="str">
        <f t="shared" si="21"/>
        <v/>
      </c>
      <c r="P121" s="129" t="str">
        <f>IF(OR('Fall Input'!B120="", P$3=""), "", IF('Fall Input'!B120&gt;P$6, $O$6, IF(AND('Fall Input'!B120&lt;=P$6,'Fall Input'!B120&gt;P$5), $O$5, IF('Fall Input'!B120&gt;P$5, $O$5, IF(AND('Fall Input'!B120&lt;=P$5, 'Fall Input'!B120&gt;P$4), $O$4, IF('Fall Input'!B120&gt;P$4, $O$4, IF(AND('Fall Input'!B120&lt;=P$4, 'Fall Input'!B120&gt;P$3), $O$3, IF('Fall Input'!B120&gt;P$3, $O$3, IF('Fall Input'!B120&lt;=P$3, $O$2, “WHO KNOWS”)))))))))</f>
        <v/>
      </c>
      <c r="Q121" s="129" t="str">
        <f>IF(OR('Fall Input'!C120="", Q$3=""), "", IF('Fall Input'!C120&gt;Q$6, $O$6, IF(AND('Fall Input'!C120&lt;=Q$6,'Fall Input'!C120&gt;Q$5), $O$5, IF('Fall Input'!C120&gt;Q$5, $O$5, IF(AND('Fall Input'!C120&lt;=Q$5, 'Fall Input'!C120&gt;Q$4), $O$4, IF('Fall Input'!C120&gt;Q$4, $O$4, IF(AND('Fall Input'!C120&lt;=Q$4, 'Fall Input'!C120&gt;Q$3), $O$3, IF('Fall Input'!C120&gt;Q$3, $O$3, IF('Fall Input'!C120&lt;=Q$3, $O$2, “WHO KNOWS”)))))))))</f>
        <v/>
      </c>
      <c r="R121" s="129" t="str">
        <f>IF(OR('Fall Input'!D120="", R$3=""), "", IF('Fall Input'!D120&gt;R$6, $O$6, IF(AND('Fall Input'!D120&lt;=R$6,'Fall Input'!D120&gt;R$5), $O$5, IF('Fall Input'!D120&gt;R$5, $O$5, IF(AND('Fall Input'!D120&lt;=R$5, 'Fall Input'!D120&gt;R$4), $O$4, IF('Fall Input'!D120&gt;R$4, $O$4, IF(AND('Fall Input'!D120&lt;=R$4, 'Fall Input'!D120&gt;R$3), $O$3, IF('Fall Input'!D120&gt;R$3, $O$3, IF('Fall Input'!D120&lt;=R$3, $O$2, “WHO KNOWS”)))))))))</f>
        <v/>
      </c>
      <c r="S121" s="129" t="str">
        <f>IF(OR('Fall Input'!E120="", S$3=""), "", IF('Fall Input'!E120&gt;S$6, $O$6, IF(AND('Fall Input'!E120&lt;=S$6,'Fall Input'!E120&gt;S$5), $O$5, IF('Fall Input'!E120&gt;S$5, $O$5, IF(AND('Fall Input'!E120&lt;=S$5, 'Fall Input'!E120&gt;S$4), $O$4, IF('Fall Input'!E120&gt;S$4, $O$4, IF(AND('Fall Input'!E120&lt;=S$4, 'Fall Input'!E120&gt;S$3), $O$3, IF('Fall Input'!E120&gt;S$3, $O$3, IF('Fall Input'!E120&lt;=S$3, $O$2, “WHO KNOWS”)))))))))</f>
        <v/>
      </c>
      <c r="T121" s="129" t="str">
        <f>IF(OR('Fall Input'!F120="", T$3=""), "", IF('Fall Input'!F120&gt;T$6, $O$6, IF(AND('Fall Input'!F120&lt;=T$6,'Fall Input'!F120&gt;T$5), $O$5, IF('Fall Input'!F120&gt;T$5, $O$5, IF(AND('Fall Input'!F120&lt;=T$5, 'Fall Input'!F120&gt;T$4), $O$4, IF('Fall Input'!F120&gt;T$4, $O$4, IF(AND('Fall Input'!F120&lt;=T$4, 'Fall Input'!F120&gt;T$3), $O$3, IF('Fall Input'!F120&gt;T$3, $O$3, IF('Fall Input'!F120&lt;=T$3, $O$2, “WHO KNOWS”)))))))))</f>
        <v/>
      </c>
      <c r="V121" s="125"/>
      <c r="W121" s="105"/>
      <c r="AC121" s="106"/>
    </row>
    <row r="122" spans="1:29" ht="18.75" x14ac:dyDescent="0.3">
      <c r="A122" s="48" t="str">
        <f>IF('Fall Input'!A122="", "", 'Fall Input'!A122)</f>
        <v/>
      </c>
      <c r="B122" s="49" t="str">
        <f t="shared" si="22"/>
        <v/>
      </c>
      <c r="C122" s="49" t="str">
        <f t="shared" si="23"/>
        <v/>
      </c>
      <c r="D122" s="49" t="str">
        <f t="shared" si="24"/>
        <v/>
      </c>
      <c r="E122" s="49" t="str">
        <f t="shared" si="25"/>
        <v/>
      </c>
      <c r="F122" s="49" t="str">
        <f t="shared" si="26"/>
        <v/>
      </c>
      <c r="G122" s="144" t="str">
        <f t="shared" si="27"/>
        <v/>
      </c>
      <c r="H122" s="145"/>
      <c r="I122" s="130"/>
      <c r="J122" s="130"/>
      <c r="K122" s="132"/>
      <c r="L122" s="125"/>
      <c r="M122" s="128"/>
      <c r="O122" s="106" t="str">
        <f t="shared" si="21"/>
        <v/>
      </c>
      <c r="P122" s="129" t="str">
        <f>IF(OR('Fall Input'!B121="", P$3=""), "", IF('Fall Input'!B121&gt;P$6, $O$6, IF(AND('Fall Input'!B121&lt;=P$6,'Fall Input'!B121&gt;P$5), $O$5, IF('Fall Input'!B121&gt;P$5, $O$5, IF(AND('Fall Input'!B121&lt;=P$5, 'Fall Input'!B121&gt;P$4), $O$4, IF('Fall Input'!B121&gt;P$4, $O$4, IF(AND('Fall Input'!B121&lt;=P$4, 'Fall Input'!B121&gt;P$3), $O$3, IF('Fall Input'!B121&gt;P$3, $O$3, IF('Fall Input'!B121&lt;=P$3, $O$2, “WHO KNOWS”)))))))))</f>
        <v/>
      </c>
      <c r="Q122" s="129" t="str">
        <f>IF(OR('Fall Input'!C121="", Q$3=""), "", IF('Fall Input'!C121&gt;Q$6, $O$6, IF(AND('Fall Input'!C121&lt;=Q$6,'Fall Input'!C121&gt;Q$5), $O$5, IF('Fall Input'!C121&gt;Q$5, $O$5, IF(AND('Fall Input'!C121&lt;=Q$5, 'Fall Input'!C121&gt;Q$4), $O$4, IF('Fall Input'!C121&gt;Q$4, $O$4, IF(AND('Fall Input'!C121&lt;=Q$4, 'Fall Input'!C121&gt;Q$3), $O$3, IF('Fall Input'!C121&gt;Q$3, $O$3, IF('Fall Input'!C121&lt;=Q$3, $O$2, “WHO KNOWS”)))))))))</f>
        <v/>
      </c>
      <c r="R122" s="129" t="str">
        <f>IF(OR('Fall Input'!D121="", R$3=""), "", IF('Fall Input'!D121&gt;R$6, $O$6, IF(AND('Fall Input'!D121&lt;=R$6,'Fall Input'!D121&gt;R$5), $O$5, IF('Fall Input'!D121&gt;R$5, $O$5, IF(AND('Fall Input'!D121&lt;=R$5, 'Fall Input'!D121&gt;R$4), $O$4, IF('Fall Input'!D121&gt;R$4, $O$4, IF(AND('Fall Input'!D121&lt;=R$4, 'Fall Input'!D121&gt;R$3), $O$3, IF('Fall Input'!D121&gt;R$3, $O$3, IF('Fall Input'!D121&lt;=R$3, $O$2, “WHO KNOWS”)))))))))</f>
        <v/>
      </c>
      <c r="S122" s="129" t="str">
        <f>IF(OR('Fall Input'!E121="", S$3=""), "", IF('Fall Input'!E121&gt;S$6, $O$6, IF(AND('Fall Input'!E121&lt;=S$6,'Fall Input'!E121&gt;S$5), $O$5, IF('Fall Input'!E121&gt;S$5, $O$5, IF(AND('Fall Input'!E121&lt;=S$5, 'Fall Input'!E121&gt;S$4), $O$4, IF('Fall Input'!E121&gt;S$4, $O$4, IF(AND('Fall Input'!E121&lt;=S$4, 'Fall Input'!E121&gt;S$3), $O$3, IF('Fall Input'!E121&gt;S$3, $O$3, IF('Fall Input'!E121&lt;=S$3, $O$2, “WHO KNOWS”)))))))))</f>
        <v/>
      </c>
      <c r="T122" s="129" t="str">
        <f>IF(OR('Fall Input'!F121="", T$3=""), "", IF('Fall Input'!F121&gt;T$6, $O$6, IF(AND('Fall Input'!F121&lt;=T$6,'Fall Input'!F121&gt;T$5), $O$5, IF('Fall Input'!F121&gt;T$5, $O$5, IF(AND('Fall Input'!F121&lt;=T$5, 'Fall Input'!F121&gt;T$4), $O$4, IF('Fall Input'!F121&gt;T$4, $O$4, IF(AND('Fall Input'!F121&lt;=T$4, 'Fall Input'!F121&gt;T$3), $O$3, IF('Fall Input'!F121&gt;T$3, $O$3, IF('Fall Input'!F121&lt;=T$3, $O$2, “WHO KNOWS”)))))))))</f>
        <v/>
      </c>
      <c r="V122" s="125"/>
      <c r="W122" s="105"/>
      <c r="AC122" s="106"/>
    </row>
    <row r="123" spans="1:29" ht="18.75" x14ac:dyDescent="0.3">
      <c r="A123" s="48" t="str">
        <f>IF('Fall Input'!A123="", "", 'Fall Input'!A123)</f>
        <v/>
      </c>
      <c r="B123" s="49" t="str">
        <f t="shared" si="22"/>
        <v/>
      </c>
      <c r="C123" s="49" t="str">
        <f t="shared" si="23"/>
        <v/>
      </c>
      <c r="D123" s="49" t="str">
        <f t="shared" si="24"/>
        <v/>
      </c>
      <c r="E123" s="49" t="str">
        <f t="shared" si="25"/>
        <v/>
      </c>
      <c r="F123" s="49" t="str">
        <f t="shared" si="26"/>
        <v/>
      </c>
      <c r="G123" s="144" t="str">
        <f t="shared" si="27"/>
        <v/>
      </c>
      <c r="H123" s="145"/>
      <c r="I123" s="130"/>
      <c r="J123" s="130"/>
      <c r="K123" s="132"/>
      <c r="L123" s="125"/>
      <c r="M123" s="128"/>
      <c r="O123" s="106" t="str">
        <f t="shared" si="21"/>
        <v/>
      </c>
      <c r="P123" s="129" t="str">
        <f>IF(OR('Fall Input'!B122="", P$3=""), "", IF('Fall Input'!B122&gt;P$6, $O$6, IF(AND('Fall Input'!B122&lt;=P$6,'Fall Input'!B122&gt;P$5), $O$5, IF('Fall Input'!B122&gt;P$5, $O$5, IF(AND('Fall Input'!B122&lt;=P$5, 'Fall Input'!B122&gt;P$4), $O$4, IF('Fall Input'!B122&gt;P$4, $O$4, IF(AND('Fall Input'!B122&lt;=P$4, 'Fall Input'!B122&gt;P$3), $O$3, IF('Fall Input'!B122&gt;P$3, $O$3, IF('Fall Input'!B122&lt;=P$3, $O$2, “WHO KNOWS”)))))))))</f>
        <v/>
      </c>
      <c r="Q123" s="129" t="str">
        <f>IF(OR('Fall Input'!C122="", Q$3=""), "", IF('Fall Input'!C122&gt;Q$6, $O$6, IF(AND('Fall Input'!C122&lt;=Q$6,'Fall Input'!C122&gt;Q$5), $O$5, IF('Fall Input'!C122&gt;Q$5, $O$5, IF(AND('Fall Input'!C122&lt;=Q$5, 'Fall Input'!C122&gt;Q$4), $O$4, IF('Fall Input'!C122&gt;Q$4, $O$4, IF(AND('Fall Input'!C122&lt;=Q$4, 'Fall Input'!C122&gt;Q$3), $O$3, IF('Fall Input'!C122&gt;Q$3, $O$3, IF('Fall Input'!C122&lt;=Q$3, $O$2, “WHO KNOWS”)))))))))</f>
        <v/>
      </c>
      <c r="R123" s="129" t="str">
        <f>IF(OR('Fall Input'!D122="", R$3=""), "", IF('Fall Input'!D122&gt;R$6, $O$6, IF(AND('Fall Input'!D122&lt;=R$6,'Fall Input'!D122&gt;R$5), $O$5, IF('Fall Input'!D122&gt;R$5, $O$5, IF(AND('Fall Input'!D122&lt;=R$5, 'Fall Input'!D122&gt;R$4), $O$4, IF('Fall Input'!D122&gt;R$4, $O$4, IF(AND('Fall Input'!D122&lt;=R$4, 'Fall Input'!D122&gt;R$3), $O$3, IF('Fall Input'!D122&gt;R$3, $O$3, IF('Fall Input'!D122&lt;=R$3, $O$2, “WHO KNOWS”)))))))))</f>
        <v/>
      </c>
      <c r="S123" s="129" t="str">
        <f>IF(OR('Fall Input'!E122="", S$3=""), "", IF('Fall Input'!E122&gt;S$6, $O$6, IF(AND('Fall Input'!E122&lt;=S$6,'Fall Input'!E122&gt;S$5), $O$5, IF('Fall Input'!E122&gt;S$5, $O$5, IF(AND('Fall Input'!E122&lt;=S$5, 'Fall Input'!E122&gt;S$4), $O$4, IF('Fall Input'!E122&gt;S$4, $O$4, IF(AND('Fall Input'!E122&lt;=S$4, 'Fall Input'!E122&gt;S$3), $O$3, IF('Fall Input'!E122&gt;S$3, $O$3, IF('Fall Input'!E122&lt;=S$3, $O$2, “WHO KNOWS”)))))))))</f>
        <v/>
      </c>
      <c r="T123" s="129" t="str">
        <f>IF(OR('Fall Input'!F122="", T$3=""), "", IF('Fall Input'!F122&gt;T$6, $O$6, IF(AND('Fall Input'!F122&lt;=T$6,'Fall Input'!F122&gt;T$5), $O$5, IF('Fall Input'!F122&gt;T$5, $O$5, IF(AND('Fall Input'!F122&lt;=T$5, 'Fall Input'!F122&gt;T$4), $O$4, IF('Fall Input'!F122&gt;T$4, $O$4, IF(AND('Fall Input'!F122&lt;=T$4, 'Fall Input'!F122&gt;T$3), $O$3, IF('Fall Input'!F122&gt;T$3, $O$3, IF('Fall Input'!F122&lt;=T$3, $O$2, “WHO KNOWS”)))))))))</f>
        <v/>
      </c>
      <c r="V123" s="125"/>
      <c r="W123" s="105"/>
      <c r="AC123" s="106"/>
    </row>
    <row r="124" spans="1:29" ht="18.75" x14ac:dyDescent="0.3">
      <c r="A124" s="48" t="str">
        <f>IF('Fall Input'!A124="", "", 'Fall Input'!A124)</f>
        <v/>
      </c>
      <c r="B124" s="49" t="str">
        <f t="shared" si="22"/>
        <v/>
      </c>
      <c r="C124" s="49" t="str">
        <f t="shared" si="23"/>
        <v/>
      </c>
      <c r="D124" s="49" t="str">
        <f t="shared" si="24"/>
        <v/>
      </c>
      <c r="E124" s="49" t="str">
        <f t="shared" si="25"/>
        <v/>
      </c>
      <c r="F124" s="49" t="str">
        <f t="shared" si="26"/>
        <v/>
      </c>
      <c r="G124" s="144" t="str">
        <f t="shared" si="27"/>
        <v/>
      </c>
      <c r="H124" s="145"/>
      <c r="I124" s="130"/>
      <c r="J124" s="130"/>
      <c r="K124" s="132"/>
      <c r="L124" s="125"/>
      <c r="M124" s="128"/>
      <c r="O124" s="106" t="str">
        <f t="shared" si="21"/>
        <v/>
      </c>
      <c r="P124" s="129" t="str">
        <f>IF(OR('Fall Input'!B123="", P$3=""), "", IF('Fall Input'!B123&gt;P$6, $O$6, IF(AND('Fall Input'!B123&lt;=P$6,'Fall Input'!B123&gt;P$5), $O$5, IF('Fall Input'!B123&gt;P$5, $O$5, IF(AND('Fall Input'!B123&lt;=P$5, 'Fall Input'!B123&gt;P$4), $O$4, IF('Fall Input'!B123&gt;P$4, $O$4, IF(AND('Fall Input'!B123&lt;=P$4, 'Fall Input'!B123&gt;P$3), $O$3, IF('Fall Input'!B123&gt;P$3, $O$3, IF('Fall Input'!B123&lt;=P$3, $O$2, “WHO KNOWS”)))))))))</f>
        <v/>
      </c>
      <c r="Q124" s="129" t="str">
        <f>IF(OR('Fall Input'!C123="", Q$3=""), "", IF('Fall Input'!C123&gt;Q$6, $O$6, IF(AND('Fall Input'!C123&lt;=Q$6,'Fall Input'!C123&gt;Q$5), $O$5, IF('Fall Input'!C123&gt;Q$5, $O$5, IF(AND('Fall Input'!C123&lt;=Q$5, 'Fall Input'!C123&gt;Q$4), $O$4, IF('Fall Input'!C123&gt;Q$4, $O$4, IF(AND('Fall Input'!C123&lt;=Q$4, 'Fall Input'!C123&gt;Q$3), $O$3, IF('Fall Input'!C123&gt;Q$3, $O$3, IF('Fall Input'!C123&lt;=Q$3, $O$2, “WHO KNOWS”)))))))))</f>
        <v/>
      </c>
      <c r="R124" s="129" t="str">
        <f>IF(OR('Fall Input'!D123="", R$3=""), "", IF('Fall Input'!D123&gt;R$6, $O$6, IF(AND('Fall Input'!D123&lt;=R$6,'Fall Input'!D123&gt;R$5), $O$5, IF('Fall Input'!D123&gt;R$5, $O$5, IF(AND('Fall Input'!D123&lt;=R$5, 'Fall Input'!D123&gt;R$4), $O$4, IF('Fall Input'!D123&gt;R$4, $O$4, IF(AND('Fall Input'!D123&lt;=R$4, 'Fall Input'!D123&gt;R$3), $O$3, IF('Fall Input'!D123&gt;R$3, $O$3, IF('Fall Input'!D123&lt;=R$3, $O$2, “WHO KNOWS”)))))))))</f>
        <v/>
      </c>
      <c r="S124" s="129" t="str">
        <f>IF(OR('Fall Input'!E123="", S$3=""), "", IF('Fall Input'!E123&gt;S$6, $O$6, IF(AND('Fall Input'!E123&lt;=S$6,'Fall Input'!E123&gt;S$5), $O$5, IF('Fall Input'!E123&gt;S$5, $O$5, IF(AND('Fall Input'!E123&lt;=S$5, 'Fall Input'!E123&gt;S$4), $O$4, IF('Fall Input'!E123&gt;S$4, $O$4, IF(AND('Fall Input'!E123&lt;=S$4, 'Fall Input'!E123&gt;S$3), $O$3, IF('Fall Input'!E123&gt;S$3, $O$3, IF('Fall Input'!E123&lt;=S$3, $O$2, “WHO KNOWS”)))))))))</f>
        <v/>
      </c>
      <c r="T124" s="129" t="str">
        <f>IF(OR('Fall Input'!F123="", T$3=""), "", IF('Fall Input'!F123&gt;T$6, $O$6, IF(AND('Fall Input'!F123&lt;=T$6,'Fall Input'!F123&gt;T$5), $O$5, IF('Fall Input'!F123&gt;T$5, $O$5, IF(AND('Fall Input'!F123&lt;=T$5, 'Fall Input'!F123&gt;T$4), $O$4, IF('Fall Input'!F123&gt;T$4, $O$4, IF(AND('Fall Input'!F123&lt;=T$4, 'Fall Input'!F123&gt;T$3), $O$3, IF('Fall Input'!F123&gt;T$3, $O$3, IF('Fall Input'!F123&lt;=T$3, $O$2, “WHO KNOWS”)))))))))</f>
        <v/>
      </c>
      <c r="V124" s="125"/>
      <c r="W124" s="105"/>
      <c r="AC124" s="106"/>
    </row>
    <row r="125" spans="1:29" ht="18.75" x14ac:dyDescent="0.3">
      <c r="A125" s="48" t="str">
        <f>IF('Fall Input'!A125="", "", 'Fall Input'!A125)</f>
        <v/>
      </c>
      <c r="B125" s="49" t="str">
        <f t="shared" si="22"/>
        <v/>
      </c>
      <c r="C125" s="49" t="str">
        <f t="shared" si="23"/>
        <v/>
      </c>
      <c r="D125" s="49" t="str">
        <f t="shared" si="24"/>
        <v/>
      </c>
      <c r="E125" s="49" t="str">
        <f t="shared" si="25"/>
        <v/>
      </c>
      <c r="F125" s="49" t="str">
        <f t="shared" si="26"/>
        <v/>
      </c>
      <c r="G125" s="144" t="str">
        <f t="shared" si="27"/>
        <v/>
      </c>
      <c r="H125" s="145"/>
      <c r="I125" s="130"/>
      <c r="J125" s="130"/>
      <c r="K125" s="132"/>
      <c r="L125" s="125"/>
      <c r="M125" s="128"/>
      <c r="O125" s="106" t="str">
        <f t="shared" si="21"/>
        <v/>
      </c>
      <c r="P125" s="129" t="str">
        <f>IF(OR('Fall Input'!B124="", P$3=""), "", IF('Fall Input'!B124&gt;P$6, $O$6, IF(AND('Fall Input'!B124&lt;=P$6,'Fall Input'!B124&gt;P$5), $O$5, IF('Fall Input'!B124&gt;P$5, $O$5, IF(AND('Fall Input'!B124&lt;=P$5, 'Fall Input'!B124&gt;P$4), $O$4, IF('Fall Input'!B124&gt;P$4, $O$4, IF(AND('Fall Input'!B124&lt;=P$4, 'Fall Input'!B124&gt;P$3), $O$3, IF('Fall Input'!B124&gt;P$3, $O$3, IF('Fall Input'!B124&lt;=P$3, $O$2, “WHO KNOWS”)))))))))</f>
        <v/>
      </c>
      <c r="Q125" s="129" t="str">
        <f>IF(OR('Fall Input'!C124="", Q$3=""), "", IF('Fall Input'!C124&gt;Q$6, $O$6, IF(AND('Fall Input'!C124&lt;=Q$6,'Fall Input'!C124&gt;Q$5), $O$5, IF('Fall Input'!C124&gt;Q$5, $O$5, IF(AND('Fall Input'!C124&lt;=Q$5, 'Fall Input'!C124&gt;Q$4), $O$4, IF('Fall Input'!C124&gt;Q$4, $O$4, IF(AND('Fall Input'!C124&lt;=Q$4, 'Fall Input'!C124&gt;Q$3), $O$3, IF('Fall Input'!C124&gt;Q$3, $O$3, IF('Fall Input'!C124&lt;=Q$3, $O$2, “WHO KNOWS”)))))))))</f>
        <v/>
      </c>
      <c r="R125" s="129" t="str">
        <f>IF(OR('Fall Input'!D124="", R$3=""), "", IF('Fall Input'!D124&gt;R$6, $O$6, IF(AND('Fall Input'!D124&lt;=R$6,'Fall Input'!D124&gt;R$5), $O$5, IF('Fall Input'!D124&gt;R$5, $O$5, IF(AND('Fall Input'!D124&lt;=R$5, 'Fall Input'!D124&gt;R$4), $O$4, IF('Fall Input'!D124&gt;R$4, $O$4, IF(AND('Fall Input'!D124&lt;=R$4, 'Fall Input'!D124&gt;R$3), $O$3, IF('Fall Input'!D124&gt;R$3, $O$3, IF('Fall Input'!D124&lt;=R$3, $O$2, “WHO KNOWS”)))))))))</f>
        <v/>
      </c>
      <c r="S125" s="129" t="str">
        <f>IF(OR('Fall Input'!E124="", S$3=""), "", IF('Fall Input'!E124&gt;S$6, $O$6, IF(AND('Fall Input'!E124&lt;=S$6,'Fall Input'!E124&gt;S$5), $O$5, IF('Fall Input'!E124&gt;S$5, $O$5, IF(AND('Fall Input'!E124&lt;=S$5, 'Fall Input'!E124&gt;S$4), $O$4, IF('Fall Input'!E124&gt;S$4, $O$4, IF(AND('Fall Input'!E124&lt;=S$4, 'Fall Input'!E124&gt;S$3), $O$3, IF('Fall Input'!E124&gt;S$3, $O$3, IF('Fall Input'!E124&lt;=S$3, $O$2, “WHO KNOWS”)))))))))</f>
        <v/>
      </c>
      <c r="T125" s="129" t="str">
        <f>IF(OR('Fall Input'!F124="", T$3=""), "", IF('Fall Input'!F124&gt;T$6, $O$6, IF(AND('Fall Input'!F124&lt;=T$6,'Fall Input'!F124&gt;T$5), $O$5, IF('Fall Input'!F124&gt;T$5, $O$5, IF(AND('Fall Input'!F124&lt;=T$5, 'Fall Input'!F124&gt;T$4), $O$4, IF('Fall Input'!F124&gt;T$4, $O$4, IF(AND('Fall Input'!F124&lt;=T$4, 'Fall Input'!F124&gt;T$3), $O$3, IF('Fall Input'!F124&gt;T$3, $O$3, IF('Fall Input'!F124&lt;=T$3, $O$2, “WHO KNOWS”)))))))))</f>
        <v/>
      </c>
      <c r="V125" s="125"/>
      <c r="W125" s="105"/>
      <c r="AC125" s="106"/>
    </row>
    <row r="126" spans="1:29" ht="18.75" x14ac:dyDescent="0.3">
      <c r="A126" s="48" t="str">
        <f>IF('Fall Input'!A126="", "", 'Fall Input'!A126)</f>
        <v/>
      </c>
      <c r="B126" s="49" t="str">
        <f t="shared" si="22"/>
        <v/>
      </c>
      <c r="C126" s="49" t="str">
        <f t="shared" si="23"/>
        <v/>
      </c>
      <c r="D126" s="49" t="str">
        <f t="shared" si="24"/>
        <v/>
      </c>
      <c r="E126" s="49" t="str">
        <f t="shared" si="25"/>
        <v/>
      </c>
      <c r="F126" s="49" t="str">
        <f t="shared" si="26"/>
        <v/>
      </c>
      <c r="G126" s="144" t="str">
        <f t="shared" si="27"/>
        <v/>
      </c>
      <c r="H126" s="145"/>
      <c r="I126" s="130"/>
      <c r="J126" s="130"/>
      <c r="K126" s="132"/>
      <c r="L126" s="125"/>
      <c r="M126" s="128"/>
      <c r="O126" s="106" t="str">
        <f t="shared" si="21"/>
        <v/>
      </c>
      <c r="P126" s="129" t="str">
        <f>IF(OR('Fall Input'!B125="", P$3=""), "", IF('Fall Input'!B125&gt;P$6, $O$6, IF(AND('Fall Input'!B125&lt;=P$6,'Fall Input'!B125&gt;P$5), $O$5, IF('Fall Input'!B125&gt;P$5, $O$5, IF(AND('Fall Input'!B125&lt;=P$5, 'Fall Input'!B125&gt;P$4), $O$4, IF('Fall Input'!B125&gt;P$4, $O$4, IF(AND('Fall Input'!B125&lt;=P$4, 'Fall Input'!B125&gt;P$3), $O$3, IF('Fall Input'!B125&gt;P$3, $O$3, IF('Fall Input'!B125&lt;=P$3, $O$2, “WHO KNOWS”)))))))))</f>
        <v/>
      </c>
      <c r="Q126" s="129" t="str">
        <f>IF(OR('Fall Input'!C125="", Q$3=""), "", IF('Fall Input'!C125&gt;Q$6, $O$6, IF(AND('Fall Input'!C125&lt;=Q$6,'Fall Input'!C125&gt;Q$5), $O$5, IF('Fall Input'!C125&gt;Q$5, $O$5, IF(AND('Fall Input'!C125&lt;=Q$5, 'Fall Input'!C125&gt;Q$4), $O$4, IF('Fall Input'!C125&gt;Q$4, $O$4, IF(AND('Fall Input'!C125&lt;=Q$4, 'Fall Input'!C125&gt;Q$3), $O$3, IF('Fall Input'!C125&gt;Q$3, $O$3, IF('Fall Input'!C125&lt;=Q$3, $O$2, “WHO KNOWS”)))))))))</f>
        <v/>
      </c>
      <c r="R126" s="129" t="str">
        <f>IF(OR('Fall Input'!D125="", R$3=""), "", IF('Fall Input'!D125&gt;R$6, $O$6, IF(AND('Fall Input'!D125&lt;=R$6,'Fall Input'!D125&gt;R$5), $O$5, IF('Fall Input'!D125&gt;R$5, $O$5, IF(AND('Fall Input'!D125&lt;=R$5, 'Fall Input'!D125&gt;R$4), $O$4, IF('Fall Input'!D125&gt;R$4, $O$4, IF(AND('Fall Input'!D125&lt;=R$4, 'Fall Input'!D125&gt;R$3), $O$3, IF('Fall Input'!D125&gt;R$3, $O$3, IF('Fall Input'!D125&lt;=R$3, $O$2, “WHO KNOWS”)))))))))</f>
        <v/>
      </c>
      <c r="S126" s="129" t="str">
        <f>IF(OR('Fall Input'!E125="", S$3=""), "", IF('Fall Input'!E125&gt;S$6, $O$6, IF(AND('Fall Input'!E125&lt;=S$6,'Fall Input'!E125&gt;S$5), $O$5, IF('Fall Input'!E125&gt;S$5, $O$5, IF(AND('Fall Input'!E125&lt;=S$5, 'Fall Input'!E125&gt;S$4), $O$4, IF('Fall Input'!E125&gt;S$4, $O$4, IF(AND('Fall Input'!E125&lt;=S$4, 'Fall Input'!E125&gt;S$3), $O$3, IF('Fall Input'!E125&gt;S$3, $O$3, IF('Fall Input'!E125&lt;=S$3, $O$2, “WHO KNOWS”)))))))))</f>
        <v/>
      </c>
      <c r="T126" s="129" t="str">
        <f>IF(OR('Fall Input'!F125="", T$3=""), "", IF('Fall Input'!F125&gt;T$6, $O$6, IF(AND('Fall Input'!F125&lt;=T$6,'Fall Input'!F125&gt;T$5), $O$5, IF('Fall Input'!F125&gt;T$5, $O$5, IF(AND('Fall Input'!F125&lt;=T$5, 'Fall Input'!F125&gt;T$4), $O$4, IF('Fall Input'!F125&gt;T$4, $O$4, IF(AND('Fall Input'!F125&lt;=T$4, 'Fall Input'!F125&gt;T$3), $O$3, IF('Fall Input'!F125&gt;T$3, $O$3, IF('Fall Input'!F125&lt;=T$3, $O$2, “WHO KNOWS”)))))))))</f>
        <v/>
      </c>
      <c r="V126" s="125"/>
      <c r="W126" s="105"/>
      <c r="AC126" s="106"/>
    </row>
    <row r="127" spans="1:29" ht="18.75" x14ac:dyDescent="0.3">
      <c r="A127" s="48" t="str">
        <f>IF('Fall Input'!A127="", "", 'Fall Input'!A127)</f>
        <v/>
      </c>
      <c r="B127" s="49" t="str">
        <f t="shared" si="22"/>
        <v/>
      </c>
      <c r="C127" s="49" t="str">
        <f t="shared" si="23"/>
        <v/>
      </c>
      <c r="D127" s="49" t="str">
        <f t="shared" si="24"/>
        <v/>
      </c>
      <c r="E127" s="49" t="str">
        <f t="shared" si="25"/>
        <v/>
      </c>
      <c r="F127" s="49" t="str">
        <f t="shared" si="26"/>
        <v/>
      </c>
      <c r="G127" s="144" t="str">
        <f t="shared" si="27"/>
        <v/>
      </c>
      <c r="H127" s="145"/>
      <c r="I127" s="130"/>
      <c r="J127" s="130"/>
      <c r="K127" s="132"/>
      <c r="L127" s="125"/>
      <c r="M127" s="128"/>
      <c r="O127" s="106" t="str">
        <f t="shared" si="21"/>
        <v/>
      </c>
      <c r="P127" s="129" t="str">
        <f>IF(OR('Fall Input'!B126="", P$3=""), "", IF('Fall Input'!B126&gt;P$6, $O$6, IF(AND('Fall Input'!B126&lt;=P$6,'Fall Input'!B126&gt;P$5), $O$5, IF('Fall Input'!B126&gt;P$5, $O$5, IF(AND('Fall Input'!B126&lt;=P$5, 'Fall Input'!B126&gt;P$4), $O$4, IF('Fall Input'!B126&gt;P$4, $O$4, IF(AND('Fall Input'!B126&lt;=P$4, 'Fall Input'!B126&gt;P$3), $O$3, IF('Fall Input'!B126&gt;P$3, $O$3, IF('Fall Input'!B126&lt;=P$3, $O$2, “WHO KNOWS”)))))))))</f>
        <v/>
      </c>
      <c r="Q127" s="129" t="str">
        <f>IF(OR('Fall Input'!C126="", Q$3=""), "", IF('Fall Input'!C126&gt;Q$6, $O$6, IF(AND('Fall Input'!C126&lt;=Q$6,'Fall Input'!C126&gt;Q$5), $O$5, IF('Fall Input'!C126&gt;Q$5, $O$5, IF(AND('Fall Input'!C126&lt;=Q$5, 'Fall Input'!C126&gt;Q$4), $O$4, IF('Fall Input'!C126&gt;Q$4, $O$4, IF(AND('Fall Input'!C126&lt;=Q$4, 'Fall Input'!C126&gt;Q$3), $O$3, IF('Fall Input'!C126&gt;Q$3, $O$3, IF('Fall Input'!C126&lt;=Q$3, $O$2, “WHO KNOWS”)))))))))</f>
        <v/>
      </c>
      <c r="R127" s="129" t="str">
        <f>IF(OR('Fall Input'!D126="", R$3=""), "", IF('Fall Input'!D126&gt;R$6, $O$6, IF(AND('Fall Input'!D126&lt;=R$6,'Fall Input'!D126&gt;R$5), $O$5, IF('Fall Input'!D126&gt;R$5, $O$5, IF(AND('Fall Input'!D126&lt;=R$5, 'Fall Input'!D126&gt;R$4), $O$4, IF('Fall Input'!D126&gt;R$4, $O$4, IF(AND('Fall Input'!D126&lt;=R$4, 'Fall Input'!D126&gt;R$3), $O$3, IF('Fall Input'!D126&gt;R$3, $O$3, IF('Fall Input'!D126&lt;=R$3, $O$2, “WHO KNOWS”)))))))))</f>
        <v/>
      </c>
      <c r="S127" s="129" t="str">
        <f>IF(OR('Fall Input'!E126="", S$3=""), "", IF('Fall Input'!E126&gt;S$6, $O$6, IF(AND('Fall Input'!E126&lt;=S$6,'Fall Input'!E126&gt;S$5), $O$5, IF('Fall Input'!E126&gt;S$5, $O$5, IF(AND('Fall Input'!E126&lt;=S$5, 'Fall Input'!E126&gt;S$4), $O$4, IF('Fall Input'!E126&gt;S$4, $O$4, IF(AND('Fall Input'!E126&lt;=S$4, 'Fall Input'!E126&gt;S$3), $O$3, IF('Fall Input'!E126&gt;S$3, $O$3, IF('Fall Input'!E126&lt;=S$3, $O$2, “WHO KNOWS”)))))))))</f>
        <v/>
      </c>
      <c r="T127" s="129" t="str">
        <f>IF(OR('Fall Input'!F126="", T$3=""), "", IF('Fall Input'!F126&gt;T$6, $O$6, IF(AND('Fall Input'!F126&lt;=T$6,'Fall Input'!F126&gt;T$5), $O$5, IF('Fall Input'!F126&gt;T$5, $O$5, IF(AND('Fall Input'!F126&lt;=T$5, 'Fall Input'!F126&gt;T$4), $O$4, IF('Fall Input'!F126&gt;T$4, $O$4, IF(AND('Fall Input'!F126&lt;=T$4, 'Fall Input'!F126&gt;T$3), $O$3, IF('Fall Input'!F126&gt;T$3, $O$3, IF('Fall Input'!F126&lt;=T$3, $O$2, “WHO KNOWS”)))))))))</f>
        <v/>
      </c>
      <c r="V127" s="125"/>
      <c r="W127" s="105"/>
      <c r="AC127" s="106"/>
    </row>
    <row r="128" spans="1:29" ht="18.75" x14ac:dyDescent="0.3">
      <c r="A128" s="48" t="str">
        <f>IF('Fall Input'!A128="", "", 'Fall Input'!A128)</f>
        <v/>
      </c>
      <c r="B128" s="49" t="str">
        <f t="shared" si="22"/>
        <v/>
      </c>
      <c r="C128" s="49" t="str">
        <f t="shared" si="23"/>
        <v/>
      </c>
      <c r="D128" s="49" t="str">
        <f t="shared" si="24"/>
        <v/>
      </c>
      <c r="E128" s="49" t="str">
        <f t="shared" si="25"/>
        <v/>
      </c>
      <c r="F128" s="49" t="str">
        <f t="shared" si="26"/>
        <v/>
      </c>
      <c r="G128" s="144" t="str">
        <f t="shared" si="27"/>
        <v/>
      </c>
      <c r="H128" s="145"/>
      <c r="I128" s="130"/>
      <c r="J128" s="130"/>
      <c r="K128" s="132"/>
      <c r="L128" s="125"/>
      <c r="M128" s="128"/>
      <c r="O128" s="106" t="str">
        <f t="shared" si="21"/>
        <v/>
      </c>
      <c r="P128" s="129" t="str">
        <f>IF(OR('Fall Input'!B127="", P$3=""), "", IF('Fall Input'!B127&gt;P$6, $O$6, IF(AND('Fall Input'!B127&lt;=P$6,'Fall Input'!B127&gt;P$5), $O$5, IF('Fall Input'!B127&gt;P$5, $O$5, IF(AND('Fall Input'!B127&lt;=P$5, 'Fall Input'!B127&gt;P$4), $O$4, IF('Fall Input'!B127&gt;P$4, $O$4, IF(AND('Fall Input'!B127&lt;=P$4, 'Fall Input'!B127&gt;P$3), $O$3, IF('Fall Input'!B127&gt;P$3, $O$3, IF('Fall Input'!B127&lt;=P$3, $O$2, “WHO KNOWS”)))))))))</f>
        <v/>
      </c>
      <c r="Q128" s="129" t="str">
        <f>IF(OR('Fall Input'!C127="", Q$3=""), "", IF('Fall Input'!C127&gt;Q$6, $O$6, IF(AND('Fall Input'!C127&lt;=Q$6,'Fall Input'!C127&gt;Q$5), $O$5, IF('Fall Input'!C127&gt;Q$5, $O$5, IF(AND('Fall Input'!C127&lt;=Q$5, 'Fall Input'!C127&gt;Q$4), $O$4, IF('Fall Input'!C127&gt;Q$4, $O$4, IF(AND('Fall Input'!C127&lt;=Q$4, 'Fall Input'!C127&gt;Q$3), $O$3, IF('Fall Input'!C127&gt;Q$3, $O$3, IF('Fall Input'!C127&lt;=Q$3, $O$2, “WHO KNOWS”)))))))))</f>
        <v/>
      </c>
      <c r="R128" s="129" t="str">
        <f>IF(OR('Fall Input'!D127="", R$3=""), "", IF('Fall Input'!D127&gt;R$6, $O$6, IF(AND('Fall Input'!D127&lt;=R$6,'Fall Input'!D127&gt;R$5), $O$5, IF('Fall Input'!D127&gt;R$5, $O$5, IF(AND('Fall Input'!D127&lt;=R$5, 'Fall Input'!D127&gt;R$4), $O$4, IF('Fall Input'!D127&gt;R$4, $O$4, IF(AND('Fall Input'!D127&lt;=R$4, 'Fall Input'!D127&gt;R$3), $O$3, IF('Fall Input'!D127&gt;R$3, $O$3, IF('Fall Input'!D127&lt;=R$3, $O$2, “WHO KNOWS”)))))))))</f>
        <v/>
      </c>
      <c r="S128" s="129" t="str">
        <f>IF(OR('Fall Input'!E127="", S$3=""), "", IF('Fall Input'!E127&gt;S$6, $O$6, IF(AND('Fall Input'!E127&lt;=S$6,'Fall Input'!E127&gt;S$5), $O$5, IF('Fall Input'!E127&gt;S$5, $O$5, IF(AND('Fall Input'!E127&lt;=S$5, 'Fall Input'!E127&gt;S$4), $O$4, IF('Fall Input'!E127&gt;S$4, $O$4, IF(AND('Fall Input'!E127&lt;=S$4, 'Fall Input'!E127&gt;S$3), $O$3, IF('Fall Input'!E127&gt;S$3, $O$3, IF('Fall Input'!E127&lt;=S$3, $O$2, “WHO KNOWS”)))))))))</f>
        <v/>
      </c>
      <c r="T128" s="129" t="str">
        <f>IF(OR('Fall Input'!F127="", T$3=""), "", IF('Fall Input'!F127&gt;T$6, $O$6, IF(AND('Fall Input'!F127&lt;=T$6,'Fall Input'!F127&gt;T$5), $O$5, IF('Fall Input'!F127&gt;T$5, $O$5, IF(AND('Fall Input'!F127&lt;=T$5, 'Fall Input'!F127&gt;T$4), $O$4, IF('Fall Input'!F127&gt;T$4, $O$4, IF(AND('Fall Input'!F127&lt;=T$4, 'Fall Input'!F127&gt;T$3), $O$3, IF('Fall Input'!F127&gt;T$3, $O$3, IF('Fall Input'!F127&lt;=T$3, $O$2, “WHO KNOWS”)))))))))</f>
        <v/>
      </c>
      <c r="V128" s="125"/>
      <c r="W128" s="105"/>
      <c r="AC128" s="106"/>
    </row>
    <row r="129" spans="1:29" ht="18.75" x14ac:dyDescent="0.3">
      <c r="A129" s="48" t="str">
        <f>IF('Fall Input'!A129="", "", 'Fall Input'!A129)</f>
        <v/>
      </c>
      <c r="B129" s="49" t="str">
        <f t="shared" si="22"/>
        <v/>
      </c>
      <c r="C129" s="49" t="str">
        <f t="shared" si="23"/>
        <v/>
      </c>
      <c r="D129" s="49" t="str">
        <f t="shared" si="24"/>
        <v/>
      </c>
      <c r="E129" s="49" t="str">
        <f t="shared" si="25"/>
        <v/>
      </c>
      <c r="F129" s="49" t="str">
        <f t="shared" si="26"/>
        <v/>
      </c>
      <c r="G129" s="144" t="str">
        <f t="shared" si="27"/>
        <v/>
      </c>
      <c r="H129" s="145"/>
      <c r="I129" s="130"/>
      <c r="J129" s="130"/>
      <c r="K129" s="132"/>
      <c r="L129" s="125"/>
      <c r="M129" s="128"/>
      <c r="O129" s="106" t="str">
        <f t="shared" si="21"/>
        <v/>
      </c>
      <c r="P129" s="129" t="str">
        <f>IF(OR('Fall Input'!B128="", P$3=""), "", IF('Fall Input'!B128&gt;P$6, $O$6, IF(AND('Fall Input'!B128&lt;=P$6,'Fall Input'!B128&gt;P$5), $O$5, IF('Fall Input'!B128&gt;P$5, $O$5, IF(AND('Fall Input'!B128&lt;=P$5, 'Fall Input'!B128&gt;P$4), $O$4, IF('Fall Input'!B128&gt;P$4, $O$4, IF(AND('Fall Input'!B128&lt;=P$4, 'Fall Input'!B128&gt;P$3), $O$3, IF('Fall Input'!B128&gt;P$3, $O$3, IF('Fall Input'!B128&lt;=P$3, $O$2, “WHO KNOWS”)))))))))</f>
        <v/>
      </c>
      <c r="Q129" s="129" t="str">
        <f>IF(OR('Fall Input'!C128="", Q$3=""), "", IF('Fall Input'!C128&gt;Q$6, $O$6, IF(AND('Fall Input'!C128&lt;=Q$6,'Fall Input'!C128&gt;Q$5), $O$5, IF('Fall Input'!C128&gt;Q$5, $O$5, IF(AND('Fall Input'!C128&lt;=Q$5, 'Fall Input'!C128&gt;Q$4), $O$4, IF('Fall Input'!C128&gt;Q$4, $O$4, IF(AND('Fall Input'!C128&lt;=Q$4, 'Fall Input'!C128&gt;Q$3), $O$3, IF('Fall Input'!C128&gt;Q$3, $O$3, IF('Fall Input'!C128&lt;=Q$3, $O$2, “WHO KNOWS”)))))))))</f>
        <v/>
      </c>
      <c r="R129" s="129" t="str">
        <f>IF(OR('Fall Input'!D128="", R$3=""), "", IF('Fall Input'!D128&gt;R$6, $O$6, IF(AND('Fall Input'!D128&lt;=R$6,'Fall Input'!D128&gt;R$5), $O$5, IF('Fall Input'!D128&gt;R$5, $O$5, IF(AND('Fall Input'!D128&lt;=R$5, 'Fall Input'!D128&gt;R$4), $O$4, IF('Fall Input'!D128&gt;R$4, $O$4, IF(AND('Fall Input'!D128&lt;=R$4, 'Fall Input'!D128&gt;R$3), $O$3, IF('Fall Input'!D128&gt;R$3, $O$3, IF('Fall Input'!D128&lt;=R$3, $O$2, “WHO KNOWS”)))))))))</f>
        <v/>
      </c>
      <c r="S129" s="129" t="str">
        <f>IF(OR('Fall Input'!E128="", S$3=""), "", IF('Fall Input'!E128&gt;S$6, $O$6, IF(AND('Fall Input'!E128&lt;=S$6,'Fall Input'!E128&gt;S$5), $O$5, IF('Fall Input'!E128&gt;S$5, $O$5, IF(AND('Fall Input'!E128&lt;=S$5, 'Fall Input'!E128&gt;S$4), $O$4, IF('Fall Input'!E128&gt;S$4, $O$4, IF(AND('Fall Input'!E128&lt;=S$4, 'Fall Input'!E128&gt;S$3), $O$3, IF('Fall Input'!E128&gt;S$3, $O$3, IF('Fall Input'!E128&lt;=S$3, $O$2, “WHO KNOWS”)))))))))</f>
        <v/>
      </c>
      <c r="T129" s="129" t="str">
        <f>IF(OR('Fall Input'!F128="", T$3=""), "", IF('Fall Input'!F128&gt;T$6, $O$6, IF(AND('Fall Input'!F128&lt;=T$6,'Fall Input'!F128&gt;T$5), $O$5, IF('Fall Input'!F128&gt;T$5, $O$5, IF(AND('Fall Input'!F128&lt;=T$5, 'Fall Input'!F128&gt;T$4), $O$4, IF('Fall Input'!F128&gt;T$4, $O$4, IF(AND('Fall Input'!F128&lt;=T$4, 'Fall Input'!F128&gt;T$3), $O$3, IF('Fall Input'!F128&gt;T$3, $O$3, IF('Fall Input'!F128&lt;=T$3, $O$2, “WHO KNOWS”)))))))))</f>
        <v/>
      </c>
      <c r="V129" s="125"/>
      <c r="W129" s="105"/>
      <c r="AC129" s="106"/>
    </row>
    <row r="130" spans="1:29" ht="18.75" x14ac:dyDescent="0.3">
      <c r="A130" s="48" t="str">
        <f>IF('Fall Input'!A130="", "", 'Fall Input'!A130)</f>
        <v/>
      </c>
      <c r="B130" s="49" t="str">
        <f t="shared" si="22"/>
        <v/>
      </c>
      <c r="C130" s="49" t="str">
        <f t="shared" si="23"/>
        <v/>
      </c>
      <c r="D130" s="49" t="str">
        <f t="shared" si="24"/>
        <v/>
      </c>
      <c r="E130" s="49" t="str">
        <f t="shared" si="25"/>
        <v/>
      </c>
      <c r="F130" s="49" t="str">
        <f t="shared" si="26"/>
        <v/>
      </c>
      <c r="G130" s="144" t="str">
        <f t="shared" si="27"/>
        <v/>
      </c>
      <c r="H130" s="145"/>
      <c r="I130" s="130"/>
      <c r="J130" s="130"/>
      <c r="K130" s="132"/>
      <c r="L130" s="125"/>
      <c r="M130" s="128"/>
      <c r="O130" s="106" t="str">
        <f t="shared" si="21"/>
        <v/>
      </c>
      <c r="P130" s="129" t="str">
        <f>IF(OR('Fall Input'!B129="", P$3=""), "", IF('Fall Input'!B129&gt;P$6, $O$6, IF(AND('Fall Input'!B129&lt;=P$6,'Fall Input'!B129&gt;P$5), $O$5, IF('Fall Input'!B129&gt;P$5, $O$5, IF(AND('Fall Input'!B129&lt;=P$5, 'Fall Input'!B129&gt;P$4), $O$4, IF('Fall Input'!B129&gt;P$4, $O$4, IF(AND('Fall Input'!B129&lt;=P$4, 'Fall Input'!B129&gt;P$3), $O$3, IF('Fall Input'!B129&gt;P$3, $O$3, IF('Fall Input'!B129&lt;=P$3, $O$2, “WHO KNOWS”)))))))))</f>
        <v/>
      </c>
      <c r="Q130" s="129" t="str">
        <f>IF(OR('Fall Input'!C129="", Q$3=""), "", IF('Fall Input'!C129&gt;Q$6, $O$6, IF(AND('Fall Input'!C129&lt;=Q$6,'Fall Input'!C129&gt;Q$5), $O$5, IF('Fall Input'!C129&gt;Q$5, $O$5, IF(AND('Fall Input'!C129&lt;=Q$5, 'Fall Input'!C129&gt;Q$4), $O$4, IF('Fall Input'!C129&gt;Q$4, $O$4, IF(AND('Fall Input'!C129&lt;=Q$4, 'Fall Input'!C129&gt;Q$3), $O$3, IF('Fall Input'!C129&gt;Q$3, $O$3, IF('Fall Input'!C129&lt;=Q$3, $O$2, “WHO KNOWS”)))))))))</f>
        <v/>
      </c>
      <c r="R130" s="129" t="str">
        <f>IF(OR('Fall Input'!D129="", R$3=""), "", IF('Fall Input'!D129&gt;R$6, $O$6, IF(AND('Fall Input'!D129&lt;=R$6,'Fall Input'!D129&gt;R$5), $O$5, IF('Fall Input'!D129&gt;R$5, $O$5, IF(AND('Fall Input'!D129&lt;=R$5, 'Fall Input'!D129&gt;R$4), $O$4, IF('Fall Input'!D129&gt;R$4, $O$4, IF(AND('Fall Input'!D129&lt;=R$4, 'Fall Input'!D129&gt;R$3), $O$3, IF('Fall Input'!D129&gt;R$3, $O$3, IF('Fall Input'!D129&lt;=R$3, $O$2, “WHO KNOWS”)))))))))</f>
        <v/>
      </c>
      <c r="S130" s="129" t="str">
        <f>IF(OR('Fall Input'!E129="", S$3=""), "", IF('Fall Input'!E129&gt;S$6, $O$6, IF(AND('Fall Input'!E129&lt;=S$6,'Fall Input'!E129&gt;S$5), $O$5, IF('Fall Input'!E129&gt;S$5, $O$5, IF(AND('Fall Input'!E129&lt;=S$5, 'Fall Input'!E129&gt;S$4), $O$4, IF('Fall Input'!E129&gt;S$4, $O$4, IF(AND('Fall Input'!E129&lt;=S$4, 'Fall Input'!E129&gt;S$3), $O$3, IF('Fall Input'!E129&gt;S$3, $O$3, IF('Fall Input'!E129&lt;=S$3, $O$2, “WHO KNOWS”)))))))))</f>
        <v/>
      </c>
      <c r="T130" s="129" t="str">
        <f>IF(OR('Fall Input'!F129="", T$3=""), "", IF('Fall Input'!F129&gt;T$6, $O$6, IF(AND('Fall Input'!F129&lt;=T$6,'Fall Input'!F129&gt;T$5), $O$5, IF('Fall Input'!F129&gt;T$5, $O$5, IF(AND('Fall Input'!F129&lt;=T$5, 'Fall Input'!F129&gt;T$4), $O$4, IF('Fall Input'!F129&gt;T$4, $O$4, IF(AND('Fall Input'!F129&lt;=T$4, 'Fall Input'!F129&gt;T$3), $O$3, IF('Fall Input'!F129&gt;T$3, $O$3, IF('Fall Input'!F129&lt;=T$3, $O$2, “WHO KNOWS”)))))))))</f>
        <v/>
      </c>
      <c r="V130" s="125"/>
      <c r="W130" s="105"/>
      <c r="AC130" s="106"/>
    </row>
    <row r="131" spans="1:29" ht="18.75" x14ac:dyDescent="0.3">
      <c r="A131" s="48" t="str">
        <f>IF('Fall Input'!A131="", "", 'Fall Input'!A131)</f>
        <v/>
      </c>
      <c r="B131" s="49" t="str">
        <f t="shared" si="22"/>
        <v/>
      </c>
      <c r="C131" s="49" t="str">
        <f t="shared" si="23"/>
        <v/>
      </c>
      <c r="D131" s="49" t="str">
        <f t="shared" si="24"/>
        <v/>
      </c>
      <c r="E131" s="49" t="str">
        <f t="shared" si="25"/>
        <v/>
      </c>
      <c r="F131" s="49" t="str">
        <f t="shared" si="26"/>
        <v/>
      </c>
      <c r="G131" s="144" t="str">
        <f t="shared" si="27"/>
        <v/>
      </c>
      <c r="H131" s="145"/>
      <c r="I131" s="130"/>
      <c r="J131" s="130"/>
      <c r="K131" s="132"/>
      <c r="L131" s="125"/>
      <c r="M131" s="128"/>
      <c r="O131" s="106" t="str">
        <f t="shared" si="21"/>
        <v/>
      </c>
      <c r="P131" s="129" t="str">
        <f>IF(OR('Fall Input'!B130="", P$3=""), "", IF('Fall Input'!B130&gt;P$6, $O$6, IF(AND('Fall Input'!B130&lt;=P$6,'Fall Input'!B130&gt;P$5), $O$5, IF('Fall Input'!B130&gt;P$5, $O$5, IF(AND('Fall Input'!B130&lt;=P$5, 'Fall Input'!B130&gt;P$4), $O$4, IF('Fall Input'!B130&gt;P$4, $O$4, IF(AND('Fall Input'!B130&lt;=P$4, 'Fall Input'!B130&gt;P$3), $O$3, IF('Fall Input'!B130&gt;P$3, $O$3, IF('Fall Input'!B130&lt;=P$3, $O$2, “WHO KNOWS”)))))))))</f>
        <v/>
      </c>
      <c r="Q131" s="129" t="str">
        <f>IF(OR('Fall Input'!C130="", Q$3=""), "", IF('Fall Input'!C130&gt;Q$6, $O$6, IF(AND('Fall Input'!C130&lt;=Q$6,'Fall Input'!C130&gt;Q$5), $O$5, IF('Fall Input'!C130&gt;Q$5, $O$5, IF(AND('Fall Input'!C130&lt;=Q$5, 'Fall Input'!C130&gt;Q$4), $O$4, IF('Fall Input'!C130&gt;Q$4, $O$4, IF(AND('Fall Input'!C130&lt;=Q$4, 'Fall Input'!C130&gt;Q$3), $O$3, IF('Fall Input'!C130&gt;Q$3, $O$3, IF('Fall Input'!C130&lt;=Q$3, $O$2, “WHO KNOWS”)))))))))</f>
        <v/>
      </c>
      <c r="R131" s="129" t="str">
        <f>IF(OR('Fall Input'!D130="", R$3=""), "", IF('Fall Input'!D130&gt;R$6, $O$6, IF(AND('Fall Input'!D130&lt;=R$6,'Fall Input'!D130&gt;R$5), $O$5, IF('Fall Input'!D130&gt;R$5, $O$5, IF(AND('Fall Input'!D130&lt;=R$5, 'Fall Input'!D130&gt;R$4), $O$4, IF('Fall Input'!D130&gt;R$4, $O$4, IF(AND('Fall Input'!D130&lt;=R$4, 'Fall Input'!D130&gt;R$3), $O$3, IF('Fall Input'!D130&gt;R$3, $O$3, IF('Fall Input'!D130&lt;=R$3, $O$2, “WHO KNOWS”)))))))))</f>
        <v/>
      </c>
      <c r="S131" s="129" t="str">
        <f>IF(OR('Fall Input'!E130="", S$3=""), "", IF('Fall Input'!E130&gt;S$6, $O$6, IF(AND('Fall Input'!E130&lt;=S$6,'Fall Input'!E130&gt;S$5), $O$5, IF('Fall Input'!E130&gt;S$5, $O$5, IF(AND('Fall Input'!E130&lt;=S$5, 'Fall Input'!E130&gt;S$4), $O$4, IF('Fall Input'!E130&gt;S$4, $O$4, IF(AND('Fall Input'!E130&lt;=S$4, 'Fall Input'!E130&gt;S$3), $O$3, IF('Fall Input'!E130&gt;S$3, $O$3, IF('Fall Input'!E130&lt;=S$3, $O$2, “WHO KNOWS”)))))))))</f>
        <v/>
      </c>
      <c r="T131" s="129" t="str">
        <f>IF(OR('Fall Input'!F130="", T$3=""), "", IF('Fall Input'!F130&gt;T$6, $O$6, IF(AND('Fall Input'!F130&lt;=T$6,'Fall Input'!F130&gt;T$5), $O$5, IF('Fall Input'!F130&gt;T$5, $O$5, IF(AND('Fall Input'!F130&lt;=T$5, 'Fall Input'!F130&gt;T$4), $O$4, IF('Fall Input'!F130&gt;T$4, $O$4, IF(AND('Fall Input'!F130&lt;=T$4, 'Fall Input'!F130&gt;T$3), $O$3, IF('Fall Input'!F130&gt;T$3, $O$3, IF('Fall Input'!F130&lt;=T$3, $O$2, “WHO KNOWS”)))))))))</f>
        <v/>
      </c>
      <c r="V131" s="125"/>
      <c r="W131" s="105"/>
      <c r="AC131" s="106"/>
    </row>
    <row r="132" spans="1:29" ht="18.75" x14ac:dyDescent="0.3">
      <c r="A132" s="48" t="str">
        <f>IF('Fall Input'!A132="", "", 'Fall Input'!A132)</f>
        <v/>
      </c>
      <c r="B132" s="49" t="str">
        <f t="shared" si="22"/>
        <v/>
      </c>
      <c r="C132" s="49" t="str">
        <f t="shared" si="23"/>
        <v/>
      </c>
      <c r="D132" s="49" t="str">
        <f t="shared" si="24"/>
        <v/>
      </c>
      <c r="E132" s="49" t="str">
        <f t="shared" si="25"/>
        <v/>
      </c>
      <c r="F132" s="49" t="str">
        <f t="shared" si="26"/>
        <v/>
      </c>
      <c r="G132" s="144" t="str">
        <f t="shared" si="27"/>
        <v/>
      </c>
      <c r="H132" s="145"/>
      <c r="I132" s="130"/>
      <c r="J132" s="130"/>
      <c r="K132" s="132"/>
      <c r="L132" s="125"/>
      <c r="M132" s="128"/>
      <c r="O132" s="106" t="str">
        <f t="shared" si="21"/>
        <v/>
      </c>
      <c r="P132" s="129" t="str">
        <f>IF(OR('Fall Input'!B131="", P$3=""), "", IF('Fall Input'!B131&gt;P$6, $O$6, IF(AND('Fall Input'!B131&lt;=P$6,'Fall Input'!B131&gt;P$5), $O$5, IF('Fall Input'!B131&gt;P$5, $O$5, IF(AND('Fall Input'!B131&lt;=P$5, 'Fall Input'!B131&gt;P$4), $O$4, IF('Fall Input'!B131&gt;P$4, $O$4, IF(AND('Fall Input'!B131&lt;=P$4, 'Fall Input'!B131&gt;P$3), $O$3, IF('Fall Input'!B131&gt;P$3, $O$3, IF('Fall Input'!B131&lt;=P$3, $O$2, “WHO KNOWS”)))))))))</f>
        <v/>
      </c>
      <c r="Q132" s="129" t="str">
        <f>IF(OR('Fall Input'!C131="", Q$3=""), "", IF('Fall Input'!C131&gt;Q$6, $O$6, IF(AND('Fall Input'!C131&lt;=Q$6,'Fall Input'!C131&gt;Q$5), $O$5, IF('Fall Input'!C131&gt;Q$5, $O$5, IF(AND('Fall Input'!C131&lt;=Q$5, 'Fall Input'!C131&gt;Q$4), $O$4, IF('Fall Input'!C131&gt;Q$4, $O$4, IF(AND('Fall Input'!C131&lt;=Q$4, 'Fall Input'!C131&gt;Q$3), $O$3, IF('Fall Input'!C131&gt;Q$3, $O$3, IF('Fall Input'!C131&lt;=Q$3, $O$2, “WHO KNOWS”)))))))))</f>
        <v/>
      </c>
      <c r="R132" s="129" t="str">
        <f>IF(OR('Fall Input'!D131="", R$3=""), "", IF('Fall Input'!D131&gt;R$6, $O$6, IF(AND('Fall Input'!D131&lt;=R$6,'Fall Input'!D131&gt;R$5), $O$5, IF('Fall Input'!D131&gt;R$5, $O$5, IF(AND('Fall Input'!D131&lt;=R$5, 'Fall Input'!D131&gt;R$4), $O$4, IF('Fall Input'!D131&gt;R$4, $O$4, IF(AND('Fall Input'!D131&lt;=R$4, 'Fall Input'!D131&gt;R$3), $O$3, IF('Fall Input'!D131&gt;R$3, $O$3, IF('Fall Input'!D131&lt;=R$3, $O$2, “WHO KNOWS”)))))))))</f>
        <v/>
      </c>
      <c r="S132" s="129" t="str">
        <f>IF(OR('Fall Input'!E131="", S$3=""), "", IF('Fall Input'!E131&gt;S$6, $O$6, IF(AND('Fall Input'!E131&lt;=S$6,'Fall Input'!E131&gt;S$5), $O$5, IF('Fall Input'!E131&gt;S$5, $O$5, IF(AND('Fall Input'!E131&lt;=S$5, 'Fall Input'!E131&gt;S$4), $O$4, IF('Fall Input'!E131&gt;S$4, $O$4, IF(AND('Fall Input'!E131&lt;=S$4, 'Fall Input'!E131&gt;S$3), $O$3, IF('Fall Input'!E131&gt;S$3, $O$3, IF('Fall Input'!E131&lt;=S$3, $O$2, “WHO KNOWS”)))))))))</f>
        <v/>
      </c>
      <c r="T132" s="129" t="str">
        <f>IF(OR('Fall Input'!F131="", T$3=""), "", IF('Fall Input'!F131&gt;T$6, $O$6, IF(AND('Fall Input'!F131&lt;=T$6,'Fall Input'!F131&gt;T$5), $O$5, IF('Fall Input'!F131&gt;T$5, $O$5, IF(AND('Fall Input'!F131&lt;=T$5, 'Fall Input'!F131&gt;T$4), $O$4, IF('Fall Input'!F131&gt;T$4, $O$4, IF(AND('Fall Input'!F131&lt;=T$4, 'Fall Input'!F131&gt;T$3), $O$3, IF('Fall Input'!F131&gt;T$3, $O$3, IF('Fall Input'!F131&lt;=T$3, $O$2, “WHO KNOWS”)))))))))</f>
        <v/>
      </c>
      <c r="V132" s="125"/>
      <c r="W132" s="105"/>
      <c r="AC132" s="106"/>
    </row>
    <row r="133" spans="1:29" ht="18.75" x14ac:dyDescent="0.3">
      <c r="A133" s="48" t="str">
        <f>IF('Fall Input'!A133="", "", 'Fall Input'!A133)</f>
        <v/>
      </c>
      <c r="B133" s="49" t="str">
        <f t="shared" si="22"/>
        <v/>
      </c>
      <c r="C133" s="49" t="str">
        <f t="shared" si="23"/>
        <v/>
      </c>
      <c r="D133" s="49" t="str">
        <f t="shared" si="24"/>
        <v/>
      </c>
      <c r="E133" s="49" t="str">
        <f t="shared" si="25"/>
        <v/>
      </c>
      <c r="F133" s="49" t="str">
        <f t="shared" si="26"/>
        <v/>
      </c>
      <c r="G133" s="144" t="str">
        <f t="shared" si="27"/>
        <v/>
      </c>
      <c r="H133" s="145"/>
      <c r="I133" s="130"/>
      <c r="J133" s="130"/>
      <c r="K133" s="132"/>
      <c r="L133" s="125"/>
      <c r="M133" s="128"/>
      <c r="O133" s="106" t="str">
        <f t="shared" si="21"/>
        <v/>
      </c>
      <c r="P133" s="129" t="str">
        <f>IF(OR('Fall Input'!B132="", P$3=""), "", IF('Fall Input'!B132&gt;P$6, $O$6, IF(AND('Fall Input'!B132&lt;=P$6,'Fall Input'!B132&gt;P$5), $O$5, IF('Fall Input'!B132&gt;P$5, $O$5, IF(AND('Fall Input'!B132&lt;=P$5, 'Fall Input'!B132&gt;P$4), $O$4, IF('Fall Input'!B132&gt;P$4, $O$4, IF(AND('Fall Input'!B132&lt;=P$4, 'Fall Input'!B132&gt;P$3), $O$3, IF('Fall Input'!B132&gt;P$3, $O$3, IF('Fall Input'!B132&lt;=P$3, $O$2, “WHO KNOWS”)))))))))</f>
        <v/>
      </c>
      <c r="Q133" s="129" t="str">
        <f>IF(OR('Fall Input'!C132="", Q$3=""), "", IF('Fall Input'!C132&gt;Q$6, $O$6, IF(AND('Fall Input'!C132&lt;=Q$6,'Fall Input'!C132&gt;Q$5), $O$5, IF('Fall Input'!C132&gt;Q$5, $O$5, IF(AND('Fall Input'!C132&lt;=Q$5, 'Fall Input'!C132&gt;Q$4), $O$4, IF('Fall Input'!C132&gt;Q$4, $O$4, IF(AND('Fall Input'!C132&lt;=Q$4, 'Fall Input'!C132&gt;Q$3), $O$3, IF('Fall Input'!C132&gt;Q$3, $O$3, IF('Fall Input'!C132&lt;=Q$3, $O$2, “WHO KNOWS”)))))))))</f>
        <v/>
      </c>
      <c r="R133" s="129" t="str">
        <f>IF(OR('Fall Input'!D132="", R$3=""), "", IF('Fall Input'!D132&gt;R$6, $O$6, IF(AND('Fall Input'!D132&lt;=R$6,'Fall Input'!D132&gt;R$5), $O$5, IF('Fall Input'!D132&gt;R$5, $O$5, IF(AND('Fall Input'!D132&lt;=R$5, 'Fall Input'!D132&gt;R$4), $O$4, IF('Fall Input'!D132&gt;R$4, $O$4, IF(AND('Fall Input'!D132&lt;=R$4, 'Fall Input'!D132&gt;R$3), $O$3, IF('Fall Input'!D132&gt;R$3, $O$3, IF('Fall Input'!D132&lt;=R$3, $O$2, “WHO KNOWS”)))))))))</f>
        <v/>
      </c>
      <c r="S133" s="129" t="str">
        <f>IF(OR('Fall Input'!E132="", S$3=""), "", IF('Fall Input'!E132&gt;S$6, $O$6, IF(AND('Fall Input'!E132&lt;=S$6,'Fall Input'!E132&gt;S$5), $O$5, IF('Fall Input'!E132&gt;S$5, $O$5, IF(AND('Fall Input'!E132&lt;=S$5, 'Fall Input'!E132&gt;S$4), $O$4, IF('Fall Input'!E132&gt;S$4, $O$4, IF(AND('Fall Input'!E132&lt;=S$4, 'Fall Input'!E132&gt;S$3), $O$3, IF('Fall Input'!E132&gt;S$3, $O$3, IF('Fall Input'!E132&lt;=S$3, $O$2, “WHO KNOWS”)))))))))</f>
        <v/>
      </c>
      <c r="T133" s="129" t="str">
        <f>IF(OR('Fall Input'!F132="", T$3=""), "", IF('Fall Input'!F132&gt;T$6, $O$6, IF(AND('Fall Input'!F132&lt;=T$6,'Fall Input'!F132&gt;T$5), $O$5, IF('Fall Input'!F132&gt;T$5, $O$5, IF(AND('Fall Input'!F132&lt;=T$5, 'Fall Input'!F132&gt;T$4), $O$4, IF('Fall Input'!F132&gt;T$4, $O$4, IF(AND('Fall Input'!F132&lt;=T$4, 'Fall Input'!F132&gt;T$3), $O$3, IF('Fall Input'!F132&gt;T$3, $O$3, IF('Fall Input'!F132&lt;=T$3, $O$2, “WHO KNOWS”)))))))))</f>
        <v/>
      </c>
      <c r="V133" s="125"/>
      <c r="W133" s="105"/>
      <c r="AC133" s="106"/>
    </row>
    <row r="134" spans="1:29" ht="18.75" x14ac:dyDescent="0.3">
      <c r="A134" s="48" t="str">
        <f>IF('Fall Input'!A134="", "", 'Fall Input'!A134)</f>
        <v/>
      </c>
      <c r="B134" s="49" t="str">
        <f t="shared" si="22"/>
        <v/>
      </c>
      <c r="C134" s="49" t="str">
        <f t="shared" si="23"/>
        <v/>
      </c>
      <c r="D134" s="49" t="str">
        <f t="shared" si="24"/>
        <v/>
      </c>
      <c r="E134" s="49" t="str">
        <f t="shared" si="25"/>
        <v/>
      </c>
      <c r="F134" s="49" t="str">
        <f t="shared" si="26"/>
        <v/>
      </c>
      <c r="G134" s="144" t="str">
        <f t="shared" si="27"/>
        <v/>
      </c>
      <c r="H134" s="145"/>
      <c r="I134" s="130"/>
      <c r="J134" s="130"/>
      <c r="K134" s="132"/>
      <c r="L134" s="125"/>
      <c r="M134" s="128"/>
      <c r="O134" s="106" t="str">
        <f t="shared" si="21"/>
        <v/>
      </c>
      <c r="P134" s="129" t="str">
        <f>IF(OR('Fall Input'!B133="", P$3=""), "", IF('Fall Input'!B133&gt;P$6, $O$6, IF(AND('Fall Input'!B133&lt;=P$6,'Fall Input'!B133&gt;P$5), $O$5, IF('Fall Input'!B133&gt;P$5, $O$5, IF(AND('Fall Input'!B133&lt;=P$5, 'Fall Input'!B133&gt;P$4), $O$4, IF('Fall Input'!B133&gt;P$4, $O$4, IF(AND('Fall Input'!B133&lt;=P$4, 'Fall Input'!B133&gt;P$3), $O$3, IF('Fall Input'!B133&gt;P$3, $O$3, IF('Fall Input'!B133&lt;=P$3, $O$2, “WHO KNOWS”)))))))))</f>
        <v/>
      </c>
      <c r="Q134" s="129" t="str">
        <f>IF(OR('Fall Input'!C133="", Q$3=""), "", IF('Fall Input'!C133&gt;Q$6, $O$6, IF(AND('Fall Input'!C133&lt;=Q$6,'Fall Input'!C133&gt;Q$5), $O$5, IF('Fall Input'!C133&gt;Q$5, $O$5, IF(AND('Fall Input'!C133&lt;=Q$5, 'Fall Input'!C133&gt;Q$4), $O$4, IF('Fall Input'!C133&gt;Q$4, $O$4, IF(AND('Fall Input'!C133&lt;=Q$4, 'Fall Input'!C133&gt;Q$3), $O$3, IF('Fall Input'!C133&gt;Q$3, $O$3, IF('Fall Input'!C133&lt;=Q$3, $O$2, “WHO KNOWS”)))))))))</f>
        <v/>
      </c>
      <c r="R134" s="129" t="str">
        <f>IF(OR('Fall Input'!D133="", R$3=""), "", IF('Fall Input'!D133&gt;R$6, $O$6, IF(AND('Fall Input'!D133&lt;=R$6,'Fall Input'!D133&gt;R$5), $O$5, IF('Fall Input'!D133&gt;R$5, $O$5, IF(AND('Fall Input'!D133&lt;=R$5, 'Fall Input'!D133&gt;R$4), $O$4, IF('Fall Input'!D133&gt;R$4, $O$4, IF(AND('Fall Input'!D133&lt;=R$4, 'Fall Input'!D133&gt;R$3), $O$3, IF('Fall Input'!D133&gt;R$3, $O$3, IF('Fall Input'!D133&lt;=R$3, $O$2, “WHO KNOWS”)))))))))</f>
        <v/>
      </c>
      <c r="S134" s="129" t="str">
        <f>IF(OR('Fall Input'!E133="", S$3=""), "", IF('Fall Input'!E133&gt;S$6, $O$6, IF(AND('Fall Input'!E133&lt;=S$6,'Fall Input'!E133&gt;S$5), $O$5, IF('Fall Input'!E133&gt;S$5, $O$5, IF(AND('Fall Input'!E133&lt;=S$5, 'Fall Input'!E133&gt;S$4), $O$4, IF('Fall Input'!E133&gt;S$4, $O$4, IF(AND('Fall Input'!E133&lt;=S$4, 'Fall Input'!E133&gt;S$3), $O$3, IF('Fall Input'!E133&gt;S$3, $O$3, IF('Fall Input'!E133&lt;=S$3, $O$2, “WHO KNOWS”)))))))))</f>
        <v/>
      </c>
      <c r="T134" s="129" t="str">
        <f>IF(OR('Fall Input'!F133="", T$3=""), "", IF('Fall Input'!F133&gt;T$6, $O$6, IF(AND('Fall Input'!F133&lt;=T$6,'Fall Input'!F133&gt;T$5), $O$5, IF('Fall Input'!F133&gt;T$5, $O$5, IF(AND('Fall Input'!F133&lt;=T$5, 'Fall Input'!F133&gt;T$4), $O$4, IF('Fall Input'!F133&gt;T$4, $O$4, IF(AND('Fall Input'!F133&lt;=T$4, 'Fall Input'!F133&gt;T$3), $O$3, IF('Fall Input'!F133&gt;T$3, $O$3, IF('Fall Input'!F133&lt;=T$3, $O$2, “WHO KNOWS”)))))))))</f>
        <v/>
      </c>
      <c r="V134" s="125"/>
      <c r="W134" s="105"/>
      <c r="AC134" s="106"/>
    </row>
    <row r="135" spans="1:29" ht="18.75" x14ac:dyDescent="0.3">
      <c r="A135" s="48" t="str">
        <f>IF('Fall Input'!A135="", "", 'Fall Input'!A135)</f>
        <v/>
      </c>
      <c r="B135" s="49" t="str">
        <f t="shared" si="22"/>
        <v/>
      </c>
      <c r="C135" s="49" t="str">
        <f t="shared" si="23"/>
        <v/>
      </c>
      <c r="D135" s="49" t="str">
        <f t="shared" si="24"/>
        <v/>
      </c>
      <c r="E135" s="49" t="str">
        <f t="shared" si="25"/>
        <v/>
      </c>
      <c r="F135" s="49" t="str">
        <f t="shared" si="26"/>
        <v/>
      </c>
      <c r="G135" s="144" t="str">
        <f t="shared" si="27"/>
        <v/>
      </c>
      <c r="H135" s="145"/>
      <c r="I135" s="130"/>
      <c r="J135" s="130"/>
      <c r="K135" s="132"/>
      <c r="L135" s="125"/>
      <c r="M135" s="128"/>
      <c r="O135" s="106" t="str">
        <f t="shared" si="21"/>
        <v/>
      </c>
      <c r="P135" s="129" t="str">
        <f>IF(OR('Fall Input'!B134="", P$3=""), "", IF('Fall Input'!B134&gt;P$6, $O$6, IF(AND('Fall Input'!B134&lt;=P$6,'Fall Input'!B134&gt;P$5), $O$5, IF('Fall Input'!B134&gt;P$5, $O$5, IF(AND('Fall Input'!B134&lt;=P$5, 'Fall Input'!B134&gt;P$4), $O$4, IF('Fall Input'!B134&gt;P$4, $O$4, IF(AND('Fall Input'!B134&lt;=P$4, 'Fall Input'!B134&gt;P$3), $O$3, IF('Fall Input'!B134&gt;P$3, $O$3, IF('Fall Input'!B134&lt;=P$3, $O$2, “WHO KNOWS”)))))))))</f>
        <v/>
      </c>
      <c r="Q135" s="129" t="str">
        <f>IF(OR('Fall Input'!C134="", Q$3=""), "", IF('Fall Input'!C134&gt;Q$6, $O$6, IF(AND('Fall Input'!C134&lt;=Q$6,'Fall Input'!C134&gt;Q$5), $O$5, IF('Fall Input'!C134&gt;Q$5, $O$5, IF(AND('Fall Input'!C134&lt;=Q$5, 'Fall Input'!C134&gt;Q$4), $O$4, IF('Fall Input'!C134&gt;Q$4, $O$4, IF(AND('Fall Input'!C134&lt;=Q$4, 'Fall Input'!C134&gt;Q$3), $O$3, IF('Fall Input'!C134&gt;Q$3, $O$3, IF('Fall Input'!C134&lt;=Q$3, $O$2, “WHO KNOWS”)))))))))</f>
        <v/>
      </c>
      <c r="R135" s="129" t="str">
        <f>IF(OR('Fall Input'!D134="", R$3=""), "", IF('Fall Input'!D134&gt;R$6, $O$6, IF(AND('Fall Input'!D134&lt;=R$6,'Fall Input'!D134&gt;R$5), $O$5, IF('Fall Input'!D134&gt;R$5, $O$5, IF(AND('Fall Input'!D134&lt;=R$5, 'Fall Input'!D134&gt;R$4), $O$4, IF('Fall Input'!D134&gt;R$4, $O$4, IF(AND('Fall Input'!D134&lt;=R$4, 'Fall Input'!D134&gt;R$3), $O$3, IF('Fall Input'!D134&gt;R$3, $O$3, IF('Fall Input'!D134&lt;=R$3, $O$2, “WHO KNOWS”)))))))))</f>
        <v/>
      </c>
      <c r="S135" s="129" t="str">
        <f>IF(OR('Fall Input'!E134="", S$3=""), "", IF('Fall Input'!E134&gt;S$6, $O$6, IF(AND('Fall Input'!E134&lt;=S$6,'Fall Input'!E134&gt;S$5), $O$5, IF('Fall Input'!E134&gt;S$5, $O$5, IF(AND('Fall Input'!E134&lt;=S$5, 'Fall Input'!E134&gt;S$4), $O$4, IF('Fall Input'!E134&gt;S$4, $O$4, IF(AND('Fall Input'!E134&lt;=S$4, 'Fall Input'!E134&gt;S$3), $O$3, IF('Fall Input'!E134&gt;S$3, $O$3, IF('Fall Input'!E134&lt;=S$3, $O$2, “WHO KNOWS”)))))))))</f>
        <v/>
      </c>
      <c r="T135" s="129" t="str">
        <f>IF(OR('Fall Input'!F134="", T$3=""), "", IF('Fall Input'!F134&gt;T$6, $O$6, IF(AND('Fall Input'!F134&lt;=T$6,'Fall Input'!F134&gt;T$5), $O$5, IF('Fall Input'!F134&gt;T$5, $O$5, IF(AND('Fall Input'!F134&lt;=T$5, 'Fall Input'!F134&gt;T$4), $O$4, IF('Fall Input'!F134&gt;T$4, $O$4, IF(AND('Fall Input'!F134&lt;=T$4, 'Fall Input'!F134&gt;T$3), $O$3, IF('Fall Input'!F134&gt;T$3, $O$3, IF('Fall Input'!F134&lt;=T$3, $O$2, “WHO KNOWS”)))))))))</f>
        <v/>
      </c>
      <c r="V135" s="125"/>
      <c r="W135" s="105"/>
      <c r="AC135" s="106"/>
    </row>
    <row r="136" spans="1:29" ht="18.75" x14ac:dyDescent="0.3">
      <c r="A136" s="48" t="str">
        <f>IF('Fall Input'!A136="", "", 'Fall Input'!A136)</f>
        <v/>
      </c>
      <c r="B136" s="49" t="str">
        <f t="shared" ref="B136:B167" si="28">IF(P137="", "", IF(P137=1, $N$2, IF(P137=2, $N$3, IF(P137=3, $N$4, IF(P137=4, $N$5, IF(P137=5, $N$6, ""))))))</f>
        <v/>
      </c>
      <c r="C136" s="49" t="str">
        <f t="shared" ref="C136:C167" si="29">IF(Q137="", "", IF(Q137=1, $N$2, IF(Q137=2, $N$3, IF(Q137=3, $N$4, IF(Q137=4, $N$5, IF(Q137=5, $N$6, ""))))))</f>
        <v/>
      </c>
      <c r="D136" s="49" t="str">
        <f t="shared" ref="D136:D167" si="30">IF(R137="", "", IF(R137=1, $N$2, IF(R137=2, $N$3, IF(R137=3, $N$4, IF(R137=4, $N$5, IF(R137=5, $N$6, ""))))))</f>
        <v/>
      </c>
      <c r="E136" s="49" t="str">
        <f t="shared" ref="E136:E167" si="31">IF(S137="", "", IF(S137=1, $N$2, IF(S137=2, $N$3, IF(S137=3, $N$4, IF(S137=4, $N$5, IF(S137=5, $N$6, ""))))))</f>
        <v/>
      </c>
      <c r="F136" s="49" t="str">
        <f t="shared" ref="F136:F167" si="32">IF(T137="", "", IF(T137=1, $N$2, IF(T137=2, $N$3, IF(T137=3, $N$4, IF(T137=4, $N$5, IF(T137=5, $N$6, ""))))))</f>
        <v/>
      </c>
      <c r="G136" s="144" t="str">
        <f t="shared" ref="G136:G167" si="33">IF(H136&lt;&gt;"", H136,IF(O137="","",IF(O137=1,$N$2,IF(O137=2,$N$3,IF(O137=3,$N$4,IF(O137=4,$N$5,IF(O137=5,$N$6,H136)))))))</f>
        <v/>
      </c>
      <c r="H136" s="145"/>
      <c r="I136" s="130"/>
      <c r="J136" s="130"/>
      <c r="K136" s="132"/>
      <c r="L136" s="125"/>
      <c r="M136" s="128"/>
      <c r="O136" s="106" t="str">
        <f t="shared" si="21"/>
        <v/>
      </c>
      <c r="P136" s="129" t="str">
        <f>IF(OR('Fall Input'!B135="", P$3=""), "", IF('Fall Input'!B135&gt;P$6, $O$6, IF(AND('Fall Input'!B135&lt;=P$6,'Fall Input'!B135&gt;P$5), $O$5, IF('Fall Input'!B135&gt;P$5, $O$5, IF(AND('Fall Input'!B135&lt;=P$5, 'Fall Input'!B135&gt;P$4), $O$4, IF('Fall Input'!B135&gt;P$4, $O$4, IF(AND('Fall Input'!B135&lt;=P$4, 'Fall Input'!B135&gt;P$3), $O$3, IF('Fall Input'!B135&gt;P$3, $O$3, IF('Fall Input'!B135&lt;=P$3, $O$2, “WHO KNOWS”)))))))))</f>
        <v/>
      </c>
      <c r="Q136" s="129" t="str">
        <f>IF(OR('Fall Input'!C135="", Q$3=""), "", IF('Fall Input'!C135&gt;Q$6, $O$6, IF(AND('Fall Input'!C135&lt;=Q$6,'Fall Input'!C135&gt;Q$5), $O$5, IF('Fall Input'!C135&gt;Q$5, $O$5, IF(AND('Fall Input'!C135&lt;=Q$5, 'Fall Input'!C135&gt;Q$4), $O$4, IF('Fall Input'!C135&gt;Q$4, $O$4, IF(AND('Fall Input'!C135&lt;=Q$4, 'Fall Input'!C135&gt;Q$3), $O$3, IF('Fall Input'!C135&gt;Q$3, $O$3, IF('Fall Input'!C135&lt;=Q$3, $O$2, “WHO KNOWS”)))))))))</f>
        <v/>
      </c>
      <c r="R136" s="129" t="str">
        <f>IF(OR('Fall Input'!D135="", R$3=""), "", IF('Fall Input'!D135&gt;R$6, $O$6, IF(AND('Fall Input'!D135&lt;=R$6,'Fall Input'!D135&gt;R$5), $O$5, IF('Fall Input'!D135&gt;R$5, $O$5, IF(AND('Fall Input'!D135&lt;=R$5, 'Fall Input'!D135&gt;R$4), $O$4, IF('Fall Input'!D135&gt;R$4, $O$4, IF(AND('Fall Input'!D135&lt;=R$4, 'Fall Input'!D135&gt;R$3), $O$3, IF('Fall Input'!D135&gt;R$3, $O$3, IF('Fall Input'!D135&lt;=R$3, $O$2, “WHO KNOWS”)))))))))</f>
        <v/>
      </c>
      <c r="S136" s="129" t="str">
        <f>IF(OR('Fall Input'!E135="", S$3=""), "", IF('Fall Input'!E135&gt;S$6, $O$6, IF(AND('Fall Input'!E135&lt;=S$6,'Fall Input'!E135&gt;S$5), $O$5, IF('Fall Input'!E135&gt;S$5, $O$5, IF(AND('Fall Input'!E135&lt;=S$5, 'Fall Input'!E135&gt;S$4), $O$4, IF('Fall Input'!E135&gt;S$4, $O$4, IF(AND('Fall Input'!E135&lt;=S$4, 'Fall Input'!E135&gt;S$3), $O$3, IF('Fall Input'!E135&gt;S$3, $O$3, IF('Fall Input'!E135&lt;=S$3, $O$2, “WHO KNOWS”)))))))))</f>
        <v/>
      </c>
      <c r="T136" s="129" t="str">
        <f>IF(OR('Fall Input'!F135="", T$3=""), "", IF('Fall Input'!F135&gt;T$6, $O$6, IF(AND('Fall Input'!F135&lt;=T$6,'Fall Input'!F135&gt;T$5), $O$5, IF('Fall Input'!F135&gt;T$5, $O$5, IF(AND('Fall Input'!F135&lt;=T$5, 'Fall Input'!F135&gt;T$4), $O$4, IF('Fall Input'!F135&gt;T$4, $O$4, IF(AND('Fall Input'!F135&lt;=T$4, 'Fall Input'!F135&gt;T$3), $O$3, IF('Fall Input'!F135&gt;T$3, $O$3, IF('Fall Input'!F135&lt;=T$3, $O$2, “WHO KNOWS”)))))))))</f>
        <v/>
      </c>
      <c r="V136" s="125"/>
      <c r="W136" s="105"/>
      <c r="AC136" s="106"/>
    </row>
    <row r="137" spans="1:29" ht="18.75" x14ac:dyDescent="0.3">
      <c r="A137" s="48" t="str">
        <f>IF('Fall Input'!A137="", "", 'Fall Input'!A137)</f>
        <v/>
      </c>
      <c r="B137" s="49" t="str">
        <f t="shared" si="28"/>
        <v/>
      </c>
      <c r="C137" s="49" t="str">
        <f t="shared" si="29"/>
        <v/>
      </c>
      <c r="D137" s="49" t="str">
        <f t="shared" si="30"/>
        <v/>
      </c>
      <c r="E137" s="49" t="str">
        <f t="shared" si="31"/>
        <v/>
      </c>
      <c r="F137" s="49" t="str">
        <f t="shared" si="32"/>
        <v/>
      </c>
      <c r="G137" s="144" t="str">
        <f t="shared" si="33"/>
        <v/>
      </c>
      <c r="H137" s="145"/>
      <c r="I137" s="130"/>
      <c r="J137" s="130"/>
      <c r="K137" s="132"/>
      <c r="L137" s="125"/>
      <c r="M137" s="128"/>
      <c r="O137" s="106" t="str">
        <f t="shared" si="21"/>
        <v/>
      </c>
      <c r="P137" s="129" t="str">
        <f>IF(OR('Fall Input'!B136="", P$3=""), "", IF('Fall Input'!B136&gt;P$6, $O$6, IF(AND('Fall Input'!B136&lt;=P$6,'Fall Input'!B136&gt;P$5), $O$5, IF('Fall Input'!B136&gt;P$5, $O$5, IF(AND('Fall Input'!B136&lt;=P$5, 'Fall Input'!B136&gt;P$4), $O$4, IF('Fall Input'!B136&gt;P$4, $O$4, IF(AND('Fall Input'!B136&lt;=P$4, 'Fall Input'!B136&gt;P$3), $O$3, IF('Fall Input'!B136&gt;P$3, $O$3, IF('Fall Input'!B136&lt;=P$3, $O$2, “WHO KNOWS”)))))))))</f>
        <v/>
      </c>
      <c r="Q137" s="129" t="str">
        <f>IF(OR('Fall Input'!C136="", Q$3=""), "", IF('Fall Input'!C136&gt;Q$6, $O$6, IF(AND('Fall Input'!C136&lt;=Q$6,'Fall Input'!C136&gt;Q$5), $O$5, IF('Fall Input'!C136&gt;Q$5, $O$5, IF(AND('Fall Input'!C136&lt;=Q$5, 'Fall Input'!C136&gt;Q$4), $O$4, IF('Fall Input'!C136&gt;Q$4, $O$4, IF(AND('Fall Input'!C136&lt;=Q$4, 'Fall Input'!C136&gt;Q$3), $O$3, IF('Fall Input'!C136&gt;Q$3, $O$3, IF('Fall Input'!C136&lt;=Q$3, $O$2, “WHO KNOWS”)))))))))</f>
        <v/>
      </c>
      <c r="R137" s="129" t="str">
        <f>IF(OR('Fall Input'!D136="", R$3=""), "", IF('Fall Input'!D136&gt;R$6, $O$6, IF(AND('Fall Input'!D136&lt;=R$6,'Fall Input'!D136&gt;R$5), $O$5, IF('Fall Input'!D136&gt;R$5, $O$5, IF(AND('Fall Input'!D136&lt;=R$5, 'Fall Input'!D136&gt;R$4), $O$4, IF('Fall Input'!D136&gt;R$4, $O$4, IF(AND('Fall Input'!D136&lt;=R$4, 'Fall Input'!D136&gt;R$3), $O$3, IF('Fall Input'!D136&gt;R$3, $O$3, IF('Fall Input'!D136&lt;=R$3, $O$2, “WHO KNOWS”)))))))))</f>
        <v/>
      </c>
      <c r="S137" s="129" t="str">
        <f>IF(OR('Fall Input'!E136="", S$3=""), "", IF('Fall Input'!E136&gt;S$6, $O$6, IF(AND('Fall Input'!E136&lt;=S$6,'Fall Input'!E136&gt;S$5), $O$5, IF('Fall Input'!E136&gt;S$5, $O$5, IF(AND('Fall Input'!E136&lt;=S$5, 'Fall Input'!E136&gt;S$4), $O$4, IF('Fall Input'!E136&gt;S$4, $O$4, IF(AND('Fall Input'!E136&lt;=S$4, 'Fall Input'!E136&gt;S$3), $O$3, IF('Fall Input'!E136&gt;S$3, $O$3, IF('Fall Input'!E136&lt;=S$3, $O$2, “WHO KNOWS”)))))))))</f>
        <v/>
      </c>
      <c r="T137" s="129" t="str">
        <f>IF(OR('Fall Input'!F136="", T$3=""), "", IF('Fall Input'!F136&gt;T$6, $O$6, IF(AND('Fall Input'!F136&lt;=T$6,'Fall Input'!F136&gt;T$5), $O$5, IF('Fall Input'!F136&gt;T$5, $O$5, IF(AND('Fall Input'!F136&lt;=T$5, 'Fall Input'!F136&gt;T$4), $O$4, IF('Fall Input'!F136&gt;T$4, $O$4, IF(AND('Fall Input'!F136&lt;=T$4, 'Fall Input'!F136&gt;T$3), $O$3, IF('Fall Input'!F136&gt;T$3, $O$3, IF('Fall Input'!F136&lt;=T$3, $O$2, “WHO KNOWS”)))))))))</f>
        <v/>
      </c>
      <c r="V137" s="125"/>
      <c r="W137" s="105"/>
      <c r="AC137" s="106"/>
    </row>
    <row r="138" spans="1:29" ht="18.75" x14ac:dyDescent="0.3">
      <c r="A138" s="48" t="str">
        <f>IF('Fall Input'!A138="", "", 'Fall Input'!A138)</f>
        <v/>
      </c>
      <c r="B138" s="49" t="str">
        <f t="shared" si="28"/>
        <v/>
      </c>
      <c r="C138" s="49" t="str">
        <f t="shared" si="29"/>
        <v/>
      </c>
      <c r="D138" s="49" t="str">
        <f t="shared" si="30"/>
        <v/>
      </c>
      <c r="E138" s="49" t="str">
        <f t="shared" si="31"/>
        <v/>
      </c>
      <c r="F138" s="49" t="str">
        <f t="shared" si="32"/>
        <v/>
      </c>
      <c r="G138" s="144" t="str">
        <f t="shared" si="33"/>
        <v/>
      </c>
      <c r="H138" s="145"/>
      <c r="I138" s="130"/>
      <c r="J138" s="130"/>
      <c r="K138" s="132"/>
      <c r="L138" s="125"/>
      <c r="M138" s="128"/>
      <c r="O138" s="106" t="str">
        <f t="shared" ref="O138:O200" si="34">IF(ISERROR(ROUND(MEDIAN(P138:T138), 0)), "",ROUND(MEDIAN(P138:T138), 0))</f>
        <v/>
      </c>
      <c r="P138" s="129" t="str">
        <f>IF(OR('Fall Input'!B137="", P$3=""), "", IF('Fall Input'!B137&gt;P$6, $O$6, IF(AND('Fall Input'!B137&lt;=P$6,'Fall Input'!B137&gt;P$5), $O$5, IF('Fall Input'!B137&gt;P$5, $O$5, IF(AND('Fall Input'!B137&lt;=P$5, 'Fall Input'!B137&gt;P$4), $O$4, IF('Fall Input'!B137&gt;P$4, $O$4, IF(AND('Fall Input'!B137&lt;=P$4, 'Fall Input'!B137&gt;P$3), $O$3, IF('Fall Input'!B137&gt;P$3, $O$3, IF('Fall Input'!B137&lt;=P$3, $O$2, “WHO KNOWS”)))))))))</f>
        <v/>
      </c>
      <c r="Q138" s="129" t="str">
        <f>IF(OR('Fall Input'!C137="", Q$3=""), "", IF('Fall Input'!C137&gt;Q$6, $O$6, IF(AND('Fall Input'!C137&lt;=Q$6,'Fall Input'!C137&gt;Q$5), $O$5, IF('Fall Input'!C137&gt;Q$5, $O$5, IF(AND('Fall Input'!C137&lt;=Q$5, 'Fall Input'!C137&gt;Q$4), $O$4, IF('Fall Input'!C137&gt;Q$4, $O$4, IF(AND('Fall Input'!C137&lt;=Q$4, 'Fall Input'!C137&gt;Q$3), $O$3, IF('Fall Input'!C137&gt;Q$3, $O$3, IF('Fall Input'!C137&lt;=Q$3, $O$2, “WHO KNOWS”)))))))))</f>
        <v/>
      </c>
      <c r="R138" s="129" t="str">
        <f>IF(OR('Fall Input'!D137="", R$3=""), "", IF('Fall Input'!D137&gt;R$6, $O$6, IF(AND('Fall Input'!D137&lt;=R$6,'Fall Input'!D137&gt;R$5), $O$5, IF('Fall Input'!D137&gt;R$5, $O$5, IF(AND('Fall Input'!D137&lt;=R$5, 'Fall Input'!D137&gt;R$4), $O$4, IF('Fall Input'!D137&gt;R$4, $O$4, IF(AND('Fall Input'!D137&lt;=R$4, 'Fall Input'!D137&gt;R$3), $O$3, IF('Fall Input'!D137&gt;R$3, $O$3, IF('Fall Input'!D137&lt;=R$3, $O$2, “WHO KNOWS”)))))))))</f>
        <v/>
      </c>
      <c r="S138" s="129" t="str">
        <f>IF(OR('Fall Input'!E137="", S$3=""), "", IF('Fall Input'!E137&gt;S$6, $O$6, IF(AND('Fall Input'!E137&lt;=S$6,'Fall Input'!E137&gt;S$5), $O$5, IF('Fall Input'!E137&gt;S$5, $O$5, IF(AND('Fall Input'!E137&lt;=S$5, 'Fall Input'!E137&gt;S$4), $O$4, IF('Fall Input'!E137&gt;S$4, $O$4, IF(AND('Fall Input'!E137&lt;=S$4, 'Fall Input'!E137&gt;S$3), $O$3, IF('Fall Input'!E137&gt;S$3, $O$3, IF('Fall Input'!E137&lt;=S$3, $O$2, “WHO KNOWS”)))))))))</f>
        <v/>
      </c>
      <c r="T138" s="129" t="str">
        <f>IF(OR('Fall Input'!F137="", T$3=""), "", IF('Fall Input'!F137&gt;T$6, $O$6, IF(AND('Fall Input'!F137&lt;=T$6,'Fall Input'!F137&gt;T$5), $O$5, IF('Fall Input'!F137&gt;T$5, $O$5, IF(AND('Fall Input'!F137&lt;=T$5, 'Fall Input'!F137&gt;T$4), $O$4, IF('Fall Input'!F137&gt;T$4, $O$4, IF(AND('Fall Input'!F137&lt;=T$4, 'Fall Input'!F137&gt;T$3), $O$3, IF('Fall Input'!F137&gt;T$3, $O$3, IF('Fall Input'!F137&lt;=T$3, $O$2, “WHO KNOWS”)))))))))</f>
        <v/>
      </c>
      <c r="V138" s="125"/>
      <c r="W138" s="105"/>
      <c r="AC138" s="106"/>
    </row>
    <row r="139" spans="1:29" ht="18.75" x14ac:dyDescent="0.3">
      <c r="A139" s="48" t="str">
        <f>IF('Fall Input'!A139="", "", 'Fall Input'!A139)</f>
        <v/>
      </c>
      <c r="B139" s="49" t="str">
        <f t="shared" si="28"/>
        <v/>
      </c>
      <c r="C139" s="49" t="str">
        <f t="shared" si="29"/>
        <v/>
      </c>
      <c r="D139" s="49" t="str">
        <f t="shared" si="30"/>
        <v/>
      </c>
      <c r="E139" s="49" t="str">
        <f t="shared" si="31"/>
        <v/>
      </c>
      <c r="F139" s="49" t="str">
        <f t="shared" si="32"/>
        <v/>
      </c>
      <c r="G139" s="144" t="str">
        <f t="shared" si="33"/>
        <v/>
      </c>
      <c r="H139" s="145"/>
      <c r="I139" s="130"/>
      <c r="J139" s="130"/>
      <c r="K139" s="132"/>
      <c r="L139" s="125"/>
      <c r="M139" s="128"/>
      <c r="O139" s="106" t="str">
        <f t="shared" si="34"/>
        <v/>
      </c>
      <c r="P139" s="129" t="str">
        <f>IF(OR('Fall Input'!B138="", P$3=""), "", IF('Fall Input'!B138&gt;P$6, $O$6, IF(AND('Fall Input'!B138&lt;=P$6,'Fall Input'!B138&gt;P$5), $O$5, IF('Fall Input'!B138&gt;P$5, $O$5, IF(AND('Fall Input'!B138&lt;=P$5, 'Fall Input'!B138&gt;P$4), $O$4, IF('Fall Input'!B138&gt;P$4, $O$4, IF(AND('Fall Input'!B138&lt;=P$4, 'Fall Input'!B138&gt;P$3), $O$3, IF('Fall Input'!B138&gt;P$3, $O$3, IF('Fall Input'!B138&lt;=P$3, $O$2, “WHO KNOWS”)))))))))</f>
        <v/>
      </c>
      <c r="Q139" s="129" t="str">
        <f>IF(OR('Fall Input'!C138="", Q$3=""), "", IF('Fall Input'!C138&gt;Q$6, $O$6, IF(AND('Fall Input'!C138&lt;=Q$6,'Fall Input'!C138&gt;Q$5), $O$5, IF('Fall Input'!C138&gt;Q$5, $O$5, IF(AND('Fall Input'!C138&lt;=Q$5, 'Fall Input'!C138&gt;Q$4), $O$4, IF('Fall Input'!C138&gt;Q$4, $O$4, IF(AND('Fall Input'!C138&lt;=Q$4, 'Fall Input'!C138&gt;Q$3), $O$3, IF('Fall Input'!C138&gt;Q$3, $O$3, IF('Fall Input'!C138&lt;=Q$3, $O$2, “WHO KNOWS”)))))))))</f>
        <v/>
      </c>
      <c r="R139" s="129" t="str">
        <f>IF(OR('Fall Input'!D138="", R$3=""), "", IF('Fall Input'!D138&gt;R$6, $O$6, IF(AND('Fall Input'!D138&lt;=R$6,'Fall Input'!D138&gt;R$5), $O$5, IF('Fall Input'!D138&gt;R$5, $O$5, IF(AND('Fall Input'!D138&lt;=R$5, 'Fall Input'!D138&gt;R$4), $O$4, IF('Fall Input'!D138&gt;R$4, $O$4, IF(AND('Fall Input'!D138&lt;=R$4, 'Fall Input'!D138&gt;R$3), $O$3, IF('Fall Input'!D138&gt;R$3, $O$3, IF('Fall Input'!D138&lt;=R$3, $O$2, “WHO KNOWS”)))))))))</f>
        <v/>
      </c>
      <c r="S139" s="129" t="str">
        <f>IF(OR('Fall Input'!E138="", S$3=""), "", IF('Fall Input'!E138&gt;S$6, $O$6, IF(AND('Fall Input'!E138&lt;=S$6,'Fall Input'!E138&gt;S$5), $O$5, IF('Fall Input'!E138&gt;S$5, $O$5, IF(AND('Fall Input'!E138&lt;=S$5, 'Fall Input'!E138&gt;S$4), $O$4, IF('Fall Input'!E138&gt;S$4, $O$4, IF(AND('Fall Input'!E138&lt;=S$4, 'Fall Input'!E138&gt;S$3), $O$3, IF('Fall Input'!E138&gt;S$3, $O$3, IF('Fall Input'!E138&lt;=S$3, $O$2, “WHO KNOWS”)))))))))</f>
        <v/>
      </c>
      <c r="T139" s="129" t="str">
        <f>IF(OR('Fall Input'!F138="", T$3=""), "", IF('Fall Input'!F138&gt;T$6, $O$6, IF(AND('Fall Input'!F138&lt;=T$6,'Fall Input'!F138&gt;T$5), $O$5, IF('Fall Input'!F138&gt;T$5, $O$5, IF(AND('Fall Input'!F138&lt;=T$5, 'Fall Input'!F138&gt;T$4), $O$4, IF('Fall Input'!F138&gt;T$4, $O$4, IF(AND('Fall Input'!F138&lt;=T$4, 'Fall Input'!F138&gt;T$3), $O$3, IF('Fall Input'!F138&gt;T$3, $O$3, IF('Fall Input'!F138&lt;=T$3, $O$2, “WHO KNOWS”)))))))))</f>
        <v/>
      </c>
      <c r="V139" s="125"/>
      <c r="W139" s="105"/>
      <c r="AC139" s="106"/>
    </row>
    <row r="140" spans="1:29" ht="18.75" x14ac:dyDescent="0.3">
      <c r="A140" s="48" t="str">
        <f>IF('Fall Input'!A140="", "", 'Fall Input'!A140)</f>
        <v/>
      </c>
      <c r="B140" s="49" t="str">
        <f t="shared" si="28"/>
        <v/>
      </c>
      <c r="C140" s="49" t="str">
        <f t="shared" si="29"/>
        <v/>
      </c>
      <c r="D140" s="49" t="str">
        <f t="shared" si="30"/>
        <v/>
      </c>
      <c r="E140" s="49" t="str">
        <f t="shared" si="31"/>
        <v/>
      </c>
      <c r="F140" s="49" t="str">
        <f t="shared" si="32"/>
        <v/>
      </c>
      <c r="G140" s="144" t="str">
        <f t="shared" si="33"/>
        <v/>
      </c>
      <c r="H140" s="145"/>
      <c r="I140" s="130"/>
      <c r="J140" s="130"/>
      <c r="K140" s="132"/>
      <c r="L140" s="125"/>
      <c r="M140" s="128"/>
      <c r="O140" s="106" t="str">
        <f t="shared" si="34"/>
        <v/>
      </c>
      <c r="P140" s="129" t="str">
        <f>IF(OR('Fall Input'!B139="", P$3=""), "", IF('Fall Input'!B139&gt;P$6, $O$6, IF(AND('Fall Input'!B139&lt;=P$6,'Fall Input'!B139&gt;P$5), $O$5, IF('Fall Input'!B139&gt;P$5, $O$5, IF(AND('Fall Input'!B139&lt;=P$5, 'Fall Input'!B139&gt;P$4), $O$4, IF('Fall Input'!B139&gt;P$4, $O$4, IF(AND('Fall Input'!B139&lt;=P$4, 'Fall Input'!B139&gt;P$3), $O$3, IF('Fall Input'!B139&gt;P$3, $O$3, IF('Fall Input'!B139&lt;=P$3, $O$2, “WHO KNOWS”)))))))))</f>
        <v/>
      </c>
      <c r="Q140" s="129" t="str">
        <f>IF(OR('Fall Input'!C139="", Q$3=""), "", IF('Fall Input'!C139&gt;Q$6, $O$6, IF(AND('Fall Input'!C139&lt;=Q$6,'Fall Input'!C139&gt;Q$5), $O$5, IF('Fall Input'!C139&gt;Q$5, $O$5, IF(AND('Fall Input'!C139&lt;=Q$5, 'Fall Input'!C139&gt;Q$4), $O$4, IF('Fall Input'!C139&gt;Q$4, $O$4, IF(AND('Fall Input'!C139&lt;=Q$4, 'Fall Input'!C139&gt;Q$3), $O$3, IF('Fall Input'!C139&gt;Q$3, $O$3, IF('Fall Input'!C139&lt;=Q$3, $O$2, “WHO KNOWS”)))))))))</f>
        <v/>
      </c>
      <c r="R140" s="129" t="str">
        <f>IF(OR('Fall Input'!D139="", R$3=""), "", IF('Fall Input'!D139&gt;R$6, $O$6, IF(AND('Fall Input'!D139&lt;=R$6,'Fall Input'!D139&gt;R$5), $O$5, IF('Fall Input'!D139&gt;R$5, $O$5, IF(AND('Fall Input'!D139&lt;=R$5, 'Fall Input'!D139&gt;R$4), $O$4, IF('Fall Input'!D139&gt;R$4, $O$4, IF(AND('Fall Input'!D139&lt;=R$4, 'Fall Input'!D139&gt;R$3), $O$3, IF('Fall Input'!D139&gt;R$3, $O$3, IF('Fall Input'!D139&lt;=R$3, $O$2, “WHO KNOWS”)))))))))</f>
        <v/>
      </c>
      <c r="S140" s="129" t="str">
        <f>IF(OR('Fall Input'!E139="", S$3=""), "", IF('Fall Input'!E139&gt;S$6, $O$6, IF(AND('Fall Input'!E139&lt;=S$6,'Fall Input'!E139&gt;S$5), $O$5, IF('Fall Input'!E139&gt;S$5, $O$5, IF(AND('Fall Input'!E139&lt;=S$5, 'Fall Input'!E139&gt;S$4), $O$4, IF('Fall Input'!E139&gt;S$4, $O$4, IF(AND('Fall Input'!E139&lt;=S$4, 'Fall Input'!E139&gt;S$3), $O$3, IF('Fall Input'!E139&gt;S$3, $O$3, IF('Fall Input'!E139&lt;=S$3, $O$2, “WHO KNOWS”)))))))))</f>
        <v/>
      </c>
      <c r="T140" s="129" t="str">
        <f>IF(OR('Fall Input'!F139="", T$3=""), "", IF('Fall Input'!F139&gt;T$6, $O$6, IF(AND('Fall Input'!F139&lt;=T$6,'Fall Input'!F139&gt;T$5), $O$5, IF('Fall Input'!F139&gt;T$5, $O$5, IF(AND('Fall Input'!F139&lt;=T$5, 'Fall Input'!F139&gt;T$4), $O$4, IF('Fall Input'!F139&gt;T$4, $O$4, IF(AND('Fall Input'!F139&lt;=T$4, 'Fall Input'!F139&gt;T$3), $O$3, IF('Fall Input'!F139&gt;T$3, $O$3, IF('Fall Input'!F139&lt;=T$3, $O$2, “WHO KNOWS”)))))))))</f>
        <v/>
      </c>
      <c r="V140" s="125"/>
      <c r="W140" s="105"/>
      <c r="AC140" s="106"/>
    </row>
    <row r="141" spans="1:29" ht="18.75" x14ac:dyDescent="0.3">
      <c r="A141" s="48" t="str">
        <f>IF('Fall Input'!A141="", "", 'Fall Input'!A141)</f>
        <v/>
      </c>
      <c r="B141" s="49" t="str">
        <f t="shared" si="28"/>
        <v/>
      </c>
      <c r="C141" s="49" t="str">
        <f t="shared" si="29"/>
        <v/>
      </c>
      <c r="D141" s="49" t="str">
        <f t="shared" si="30"/>
        <v/>
      </c>
      <c r="E141" s="49" t="str">
        <f t="shared" si="31"/>
        <v/>
      </c>
      <c r="F141" s="49" t="str">
        <f t="shared" si="32"/>
        <v/>
      </c>
      <c r="G141" s="144" t="str">
        <f t="shared" si="33"/>
        <v/>
      </c>
      <c r="H141" s="145"/>
      <c r="I141" s="130"/>
      <c r="J141" s="130"/>
      <c r="K141" s="132"/>
      <c r="L141" s="125"/>
      <c r="M141" s="128"/>
      <c r="O141" s="106" t="str">
        <f t="shared" si="34"/>
        <v/>
      </c>
      <c r="P141" s="129" t="str">
        <f>IF(OR('Fall Input'!B140="", P$3=""), "", IF('Fall Input'!B140&gt;P$6, $O$6, IF(AND('Fall Input'!B140&lt;=P$6,'Fall Input'!B140&gt;P$5), $O$5, IF('Fall Input'!B140&gt;P$5, $O$5, IF(AND('Fall Input'!B140&lt;=P$5, 'Fall Input'!B140&gt;P$4), $O$4, IF('Fall Input'!B140&gt;P$4, $O$4, IF(AND('Fall Input'!B140&lt;=P$4, 'Fall Input'!B140&gt;P$3), $O$3, IF('Fall Input'!B140&gt;P$3, $O$3, IF('Fall Input'!B140&lt;=P$3, $O$2, “WHO KNOWS”)))))))))</f>
        <v/>
      </c>
      <c r="Q141" s="129" t="str">
        <f>IF(OR('Fall Input'!C140="", Q$3=""), "", IF('Fall Input'!C140&gt;Q$6, $O$6, IF(AND('Fall Input'!C140&lt;=Q$6,'Fall Input'!C140&gt;Q$5), $O$5, IF('Fall Input'!C140&gt;Q$5, $O$5, IF(AND('Fall Input'!C140&lt;=Q$5, 'Fall Input'!C140&gt;Q$4), $O$4, IF('Fall Input'!C140&gt;Q$4, $O$4, IF(AND('Fall Input'!C140&lt;=Q$4, 'Fall Input'!C140&gt;Q$3), $O$3, IF('Fall Input'!C140&gt;Q$3, $O$3, IF('Fall Input'!C140&lt;=Q$3, $O$2, “WHO KNOWS”)))))))))</f>
        <v/>
      </c>
      <c r="R141" s="129" t="str">
        <f>IF(OR('Fall Input'!D140="", R$3=""), "", IF('Fall Input'!D140&gt;R$6, $O$6, IF(AND('Fall Input'!D140&lt;=R$6,'Fall Input'!D140&gt;R$5), $O$5, IF('Fall Input'!D140&gt;R$5, $O$5, IF(AND('Fall Input'!D140&lt;=R$5, 'Fall Input'!D140&gt;R$4), $O$4, IF('Fall Input'!D140&gt;R$4, $O$4, IF(AND('Fall Input'!D140&lt;=R$4, 'Fall Input'!D140&gt;R$3), $O$3, IF('Fall Input'!D140&gt;R$3, $O$3, IF('Fall Input'!D140&lt;=R$3, $O$2, “WHO KNOWS”)))))))))</f>
        <v/>
      </c>
      <c r="S141" s="129" t="str">
        <f>IF(OR('Fall Input'!E140="", S$3=""), "", IF('Fall Input'!E140&gt;S$6, $O$6, IF(AND('Fall Input'!E140&lt;=S$6,'Fall Input'!E140&gt;S$5), $O$5, IF('Fall Input'!E140&gt;S$5, $O$5, IF(AND('Fall Input'!E140&lt;=S$5, 'Fall Input'!E140&gt;S$4), $O$4, IF('Fall Input'!E140&gt;S$4, $O$4, IF(AND('Fall Input'!E140&lt;=S$4, 'Fall Input'!E140&gt;S$3), $O$3, IF('Fall Input'!E140&gt;S$3, $O$3, IF('Fall Input'!E140&lt;=S$3, $O$2, “WHO KNOWS”)))))))))</f>
        <v/>
      </c>
      <c r="T141" s="129" t="str">
        <f>IF(OR('Fall Input'!F140="", T$3=""), "", IF('Fall Input'!F140&gt;T$6, $O$6, IF(AND('Fall Input'!F140&lt;=T$6,'Fall Input'!F140&gt;T$5), $O$5, IF('Fall Input'!F140&gt;T$5, $O$5, IF(AND('Fall Input'!F140&lt;=T$5, 'Fall Input'!F140&gt;T$4), $O$4, IF('Fall Input'!F140&gt;T$4, $O$4, IF(AND('Fall Input'!F140&lt;=T$4, 'Fall Input'!F140&gt;T$3), $O$3, IF('Fall Input'!F140&gt;T$3, $O$3, IF('Fall Input'!F140&lt;=T$3, $O$2, “WHO KNOWS”)))))))))</f>
        <v/>
      </c>
      <c r="V141" s="125"/>
      <c r="W141" s="105"/>
      <c r="AC141" s="106"/>
    </row>
    <row r="142" spans="1:29" ht="18.75" x14ac:dyDescent="0.3">
      <c r="A142" s="48" t="str">
        <f>IF('Fall Input'!A142="", "", 'Fall Input'!A142)</f>
        <v/>
      </c>
      <c r="B142" s="49" t="str">
        <f t="shared" si="28"/>
        <v/>
      </c>
      <c r="C142" s="49" t="str">
        <f t="shared" si="29"/>
        <v/>
      </c>
      <c r="D142" s="49" t="str">
        <f t="shared" si="30"/>
        <v/>
      </c>
      <c r="E142" s="49" t="str">
        <f t="shared" si="31"/>
        <v/>
      </c>
      <c r="F142" s="49" t="str">
        <f t="shared" si="32"/>
        <v/>
      </c>
      <c r="G142" s="144" t="str">
        <f t="shared" si="33"/>
        <v/>
      </c>
      <c r="H142" s="145"/>
      <c r="I142" s="130"/>
      <c r="J142" s="130"/>
      <c r="K142" s="132"/>
      <c r="L142" s="125"/>
      <c r="M142" s="128"/>
      <c r="O142" s="106" t="str">
        <f t="shared" si="34"/>
        <v/>
      </c>
      <c r="P142" s="129" t="str">
        <f>IF(OR('Fall Input'!B141="", P$3=""), "", IF('Fall Input'!B141&gt;P$6, $O$6, IF(AND('Fall Input'!B141&lt;=P$6,'Fall Input'!B141&gt;P$5), $O$5, IF('Fall Input'!B141&gt;P$5, $O$5, IF(AND('Fall Input'!B141&lt;=P$5, 'Fall Input'!B141&gt;P$4), $O$4, IF('Fall Input'!B141&gt;P$4, $O$4, IF(AND('Fall Input'!B141&lt;=P$4, 'Fall Input'!B141&gt;P$3), $O$3, IF('Fall Input'!B141&gt;P$3, $O$3, IF('Fall Input'!B141&lt;=P$3, $O$2, “WHO KNOWS”)))))))))</f>
        <v/>
      </c>
      <c r="Q142" s="129" t="str">
        <f>IF(OR('Fall Input'!C141="", Q$3=""), "", IF('Fall Input'!C141&gt;Q$6, $O$6, IF(AND('Fall Input'!C141&lt;=Q$6,'Fall Input'!C141&gt;Q$5), $O$5, IF('Fall Input'!C141&gt;Q$5, $O$5, IF(AND('Fall Input'!C141&lt;=Q$5, 'Fall Input'!C141&gt;Q$4), $O$4, IF('Fall Input'!C141&gt;Q$4, $O$4, IF(AND('Fall Input'!C141&lt;=Q$4, 'Fall Input'!C141&gt;Q$3), $O$3, IF('Fall Input'!C141&gt;Q$3, $O$3, IF('Fall Input'!C141&lt;=Q$3, $O$2, “WHO KNOWS”)))))))))</f>
        <v/>
      </c>
      <c r="R142" s="129" t="str">
        <f>IF(OR('Fall Input'!D141="", R$3=""), "", IF('Fall Input'!D141&gt;R$6, $O$6, IF(AND('Fall Input'!D141&lt;=R$6,'Fall Input'!D141&gt;R$5), $O$5, IF('Fall Input'!D141&gt;R$5, $O$5, IF(AND('Fall Input'!D141&lt;=R$5, 'Fall Input'!D141&gt;R$4), $O$4, IF('Fall Input'!D141&gt;R$4, $O$4, IF(AND('Fall Input'!D141&lt;=R$4, 'Fall Input'!D141&gt;R$3), $O$3, IF('Fall Input'!D141&gt;R$3, $O$3, IF('Fall Input'!D141&lt;=R$3, $O$2, “WHO KNOWS”)))))))))</f>
        <v/>
      </c>
      <c r="S142" s="129" t="str">
        <f>IF(OR('Fall Input'!E141="", S$3=""), "", IF('Fall Input'!E141&gt;S$6, $O$6, IF(AND('Fall Input'!E141&lt;=S$6,'Fall Input'!E141&gt;S$5), $O$5, IF('Fall Input'!E141&gt;S$5, $O$5, IF(AND('Fall Input'!E141&lt;=S$5, 'Fall Input'!E141&gt;S$4), $O$4, IF('Fall Input'!E141&gt;S$4, $O$4, IF(AND('Fall Input'!E141&lt;=S$4, 'Fall Input'!E141&gt;S$3), $O$3, IF('Fall Input'!E141&gt;S$3, $O$3, IF('Fall Input'!E141&lt;=S$3, $O$2, “WHO KNOWS”)))))))))</f>
        <v/>
      </c>
      <c r="T142" s="129" t="str">
        <f>IF(OR('Fall Input'!F141="", T$3=""), "", IF('Fall Input'!F141&gt;T$6, $O$6, IF(AND('Fall Input'!F141&lt;=T$6,'Fall Input'!F141&gt;T$5), $O$5, IF('Fall Input'!F141&gt;T$5, $O$5, IF(AND('Fall Input'!F141&lt;=T$5, 'Fall Input'!F141&gt;T$4), $O$4, IF('Fall Input'!F141&gt;T$4, $O$4, IF(AND('Fall Input'!F141&lt;=T$4, 'Fall Input'!F141&gt;T$3), $O$3, IF('Fall Input'!F141&gt;T$3, $O$3, IF('Fall Input'!F141&lt;=T$3, $O$2, “WHO KNOWS”)))))))))</f>
        <v/>
      </c>
      <c r="V142" s="125"/>
      <c r="W142" s="105"/>
      <c r="AC142" s="106"/>
    </row>
    <row r="143" spans="1:29" ht="18.75" x14ac:dyDescent="0.3">
      <c r="A143" s="48" t="str">
        <f>IF('Fall Input'!A143="", "", 'Fall Input'!A143)</f>
        <v/>
      </c>
      <c r="B143" s="49" t="str">
        <f t="shared" si="28"/>
        <v/>
      </c>
      <c r="C143" s="49" t="str">
        <f t="shared" si="29"/>
        <v/>
      </c>
      <c r="D143" s="49" t="str">
        <f t="shared" si="30"/>
        <v/>
      </c>
      <c r="E143" s="49" t="str">
        <f t="shared" si="31"/>
        <v/>
      </c>
      <c r="F143" s="49" t="str">
        <f t="shared" si="32"/>
        <v/>
      </c>
      <c r="G143" s="144" t="str">
        <f t="shared" si="33"/>
        <v/>
      </c>
      <c r="H143" s="145"/>
      <c r="I143" s="130"/>
      <c r="J143" s="130"/>
      <c r="K143" s="132"/>
      <c r="L143" s="125"/>
      <c r="M143" s="128"/>
      <c r="O143" s="106" t="str">
        <f t="shared" si="34"/>
        <v/>
      </c>
      <c r="P143" s="129" t="str">
        <f>IF(OR('Fall Input'!B142="", P$3=""), "", IF('Fall Input'!B142&gt;P$6, $O$6, IF(AND('Fall Input'!B142&lt;=P$6,'Fall Input'!B142&gt;P$5), $O$5, IF('Fall Input'!B142&gt;P$5, $O$5, IF(AND('Fall Input'!B142&lt;=P$5, 'Fall Input'!B142&gt;P$4), $O$4, IF('Fall Input'!B142&gt;P$4, $O$4, IF(AND('Fall Input'!B142&lt;=P$4, 'Fall Input'!B142&gt;P$3), $O$3, IF('Fall Input'!B142&gt;P$3, $O$3, IF('Fall Input'!B142&lt;=P$3, $O$2, “WHO KNOWS”)))))))))</f>
        <v/>
      </c>
      <c r="Q143" s="129" t="str">
        <f>IF(OR('Fall Input'!C142="", Q$3=""), "", IF('Fall Input'!C142&gt;Q$6, $O$6, IF(AND('Fall Input'!C142&lt;=Q$6,'Fall Input'!C142&gt;Q$5), $O$5, IF('Fall Input'!C142&gt;Q$5, $O$5, IF(AND('Fall Input'!C142&lt;=Q$5, 'Fall Input'!C142&gt;Q$4), $O$4, IF('Fall Input'!C142&gt;Q$4, $O$4, IF(AND('Fall Input'!C142&lt;=Q$4, 'Fall Input'!C142&gt;Q$3), $O$3, IF('Fall Input'!C142&gt;Q$3, $O$3, IF('Fall Input'!C142&lt;=Q$3, $O$2, “WHO KNOWS”)))))))))</f>
        <v/>
      </c>
      <c r="R143" s="129" t="str">
        <f>IF(OR('Fall Input'!D142="", R$3=""), "", IF('Fall Input'!D142&gt;R$6, $O$6, IF(AND('Fall Input'!D142&lt;=R$6,'Fall Input'!D142&gt;R$5), $O$5, IF('Fall Input'!D142&gt;R$5, $O$5, IF(AND('Fall Input'!D142&lt;=R$5, 'Fall Input'!D142&gt;R$4), $O$4, IF('Fall Input'!D142&gt;R$4, $O$4, IF(AND('Fall Input'!D142&lt;=R$4, 'Fall Input'!D142&gt;R$3), $O$3, IF('Fall Input'!D142&gt;R$3, $O$3, IF('Fall Input'!D142&lt;=R$3, $O$2, “WHO KNOWS”)))))))))</f>
        <v/>
      </c>
      <c r="S143" s="129" t="str">
        <f>IF(OR('Fall Input'!E142="", S$3=""), "", IF('Fall Input'!E142&gt;S$6, $O$6, IF(AND('Fall Input'!E142&lt;=S$6,'Fall Input'!E142&gt;S$5), $O$5, IF('Fall Input'!E142&gt;S$5, $O$5, IF(AND('Fall Input'!E142&lt;=S$5, 'Fall Input'!E142&gt;S$4), $O$4, IF('Fall Input'!E142&gt;S$4, $O$4, IF(AND('Fall Input'!E142&lt;=S$4, 'Fall Input'!E142&gt;S$3), $O$3, IF('Fall Input'!E142&gt;S$3, $O$3, IF('Fall Input'!E142&lt;=S$3, $O$2, “WHO KNOWS”)))))))))</f>
        <v/>
      </c>
      <c r="T143" s="129" t="str">
        <f>IF(OR('Fall Input'!F142="", T$3=""), "", IF('Fall Input'!F142&gt;T$6, $O$6, IF(AND('Fall Input'!F142&lt;=T$6,'Fall Input'!F142&gt;T$5), $O$5, IF('Fall Input'!F142&gt;T$5, $O$5, IF(AND('Fall Input'!F142&lt;=T$5, 'Fall Input'!F142&gt;T$4), $O$4, IF('Fall Input'!F142&gt;T$4, $O$4, IF(AND('Fall Input'!F142&lt;=T$4, 'Fall Input'!F142&gt;T$3), $O$3, IF('Fall Input'!F142&gt;T$3, $O$3, IF('Fall Input'!F142&lt;=T$3, $O$2, “WHO KNOWS”)))))))))</f>
        <v/>
      </c>
      <c r="V143" s="125"/>
      <c r="W143" s="105"/>
      <c r="AC143" s="106"/>
    </row>
    <row r="144" spans="1:29" ht="18.75" x14ac:dyDescent="0.3">
      <c r="A144" s="48" t="str">
        <f>IF('Fall Input'!A144="", "", 'Fall Input'!A144)</f>
        <v/>
      </c>
      <c r="B144" s="49" t="str">
        <f t="shared" si="28"/>
        <v/>
      </c>
      <c r="C144" s="49" t="str">
        <f t="shared" si="29"/>
        <v/>
      </c>
      <c r="D144" s="49" t="str">
        <f t="shared" si="30"/>
        <v/>
      </c>
      <c r="E144" s="49" t="str">
        <f t="shared" si="31"/>
        <v/>
      </c>
      <c r="F144" s="49" t="str">
        <f t="shared" si="32"/>
        <v/>
      </c>
      <c r="G144" s="144" t="str">
        <f t="shared" si="33"/>
        <v/>
      </c>
      <c r="H144" s="145"/>
      <c r="I144" s="130"/>
      <c r="J144" s="130"/>
      <c r="K144" s="132"/>
      <c r="L144" s="125"/>
      <c r="M144" s="128"/>
      <c r="O144" s="106" t="str">
        <f t="shared" si="34"/>
        <v/>
      </c>
      <c r="P144" s="129" t="str">
        <f>IF(OR('Fall Input'!B143="", P$3=""), "", IF('Fall Input'!B143&gt;P$6, $O$6, IF(AND('Fall Input'!B143&lt;=P$6,'Fall Input'!B143&gt;P$5), $O$5, IF('Fall Input'!B143&gt;P$5, $O$5, IF(AND('Fall Input'!B143&lt;=P$5, 'Fall Input'!B143&gt;P$4), $O$4, IF('Fall Input'!B143&gt;P$4, $O$4, IF(AND('Fall Input'!B143&lt;=P$4, 'Fall Input'!B143&gt;P$3), $O$3, IF('Fall Input'!B143&gt;P$3, $O$3, IF('Fall Input'!B143&lt;=P$3, $O$2, “WHO KNOWS”)))))))))</f>
        <v/>
      </c>
      <c r="Q144" s="129" t="str">
        <f>IF(OR('Fall Input'!C143="", Q$3=""), "", IF('Fall Input'!C143&gt;Q$6, $O$6, IF(AND('Fall Input'!C143&lt;=Q$6,'Fall Input'!C143&gt;Q$5), $O$5, IF('Fall Input'!C143&gt;Q$5, $O$5, IF(AND('Fall Input'!C143&lt;=Q$5, 'Fall Input'!C143&gt;Q$4), $O$4, IF('Fall Input'!C143&gt;Q$4, $O$4, IF(AND('Fall Input'!C143&lt;=Q$4, 'Fall Input'!C143&gt;Q$3), $O$3, IF('Fall Input'!C143&gt;Q$3, $O$3, IF('Fall Input'!C143&lt;=Q$3, $O$2, “WHO KNOWS”)))))))))</f>
        <v/>
      </c>
      <c r="R144" s="129" t="str">
        <f>IF(OR('Fall Input'!D143="", R$3=""), "", IF('Fall Input'!D143&gt;R$6, $O$6, IF(AND('Fall Input'!D143&lt;=R$6,'Fall Input'!D143&gt;R$5), $O$5, IF('Fall Input'!D143&gt;R$5, $O$5, IF(AND('Fall Input'!D143&lt;=R$5, 'Fall Input'!D143&gt;R$4), $O$4, IF('Fall Input'!D143&gt;R$4, $O$4, IF(AND('Fall Input'!D143&lt;=R$4, 'Fall Input'!D143&gt;R$3), $O$3, IF('Fall Input'!D143&gt;R$3, $O$3, IF('Fall Input'!D143&lt;=R$3, $O$2, “WHO KNOWS”)))))))))</f>
        <v/>
      </c>
      <c r="S144" s="129" t="str">
        <f>IF(OR('Fall Input'!E143="", S$3=""), "", IF('Fall Input'!E143&gt;S$6, $O$6, IF(AND('Fall Input'!E143&lt;=S$6,'Fall Input'!E143&gt;S$5), $O$5, IF('Fall Input'!E143&gt;S$5, $O$5, IF(AND('Fall Input'!E143&lt;=S$5, 'Fall Input'!E143&gt;S$4), $O$4, IF('Fall Input'!E143&gt;S$4, $O$4, IF(AND('Fall Input'!E143&lt;=S$4, 'Fall Input'!E143&gt;S$3), $O$3, IF('Fall Input'!E143&gt;S$3, $O$3, IF('Fall Input'!E143&lt;=S$3, $O$2, “WHO KNOWS”)))))))))</f>
        <v/>
      </c>
      <c r="T144" s="129" t="str">
        <f>IF(OR('Fall Input'!F143="", T$3=""), "", IF('Fall Input'!F143&gt;T$6, $O$6, IF(AND('Fall Input'!F143&lt;=T$6,'Fall Input'!F143&gt;T$5), $O$5, IF('Fall Input'!F143&gt;T$5, $O$5, IF(AND('Fall Input'!F143&lt;=T$5, 'Fall Input'!F143&gt;T$4), $O$4, IF('Fall Input'!F143&gt;T$4, $O$4, IF(AND('Fall Input'!F143&lt;=T$4, 'Fall Input'!F143&gt;T$3), $O$3, IF('Fall Input'!F143&gt;T$3, $O$3, IF('Fall Input'!F143&lt;=T$3, $O$2, “WHO KNOWS”)))))))))</f>
        <v/>
      </c>
      <c r="V144" s="125"/>
      <c r="W144" s="105"/>
      <c r="AC144" s="106"/>
    </row>
    <row r="145" spans="1:29" ht="18.75" x14ac:dyDescent="0.3">
      <c r="A145" s="48" t="str">
        <f>IF('Fall Input'!A145="", "", 'Fall Input'!A145)</f>
        <v/>
      </c>
      <c r="B145" s="49" t="str">
        <f t="shared" si="28"/>
        <v/>
      </c>
      <c r="C145" s="49" t="str">
        <f t="shared" si="29"/>
        <v/>
      </c>
      <c r="D145" s="49" t="str">
        <f t="shared" si="30"/>
        <v/>
      </c>
      <c r="E145" s="49" t="str">
        <f t="shared" si="31"/>
        <v/>
      </c>
      <c r="F145" s="49" t="str">
        <f t="shared" si="32"/>
        <v/>
      </c>
      <c r="G145" s="144" t="str">
        <f t="shared" si="33"/>
        <v/>
      </c>
      <c r="H145" s="145"/>
      <c r="I145" s="130"/>
      <c r="J145" s="130"/>
      <c r="K145" s="132"/>
      <c r="L145" s="125"/>
      <c r="M145" s="128"/>
      <c r="O145" s="106" t="str">
        <f t="shared" si="34"/>
        <v/>
      </c>
      <c r="P145" s="129" t="str">
        <f>IF(OR('Fall Input'!B144="", P$3=""), "", IF('Fall Input'!B144&gt;P$6, $O$6, IF(AND('Fall Input'!B144&lt;=P$6,'Fall Input'!B144&gt;P$5), $O$5, IF('Fall Input'!B144&gt;P$5, $O$5, IF(AND('Fall Input'!B144&lt;=P$5, 'Fall Input'!B144&gt;P$4), $O$4, IF('Fall Input'!B144&gt;P$4, $O$4, IF(AND('Fall Input'!B144&lt;=P$4, 'Fall Input'!B144&gt;P$3), $O$3, IF('Fall Input'!B144&gt;P$3, $O$3, IF('Fall Input'!B144&lt;=P$3, $O$2, “WHO KNOWS”)))))))))</f>
        <v/>
      </c>
      <c r="Q145" s="129" t="str">
        <f>IF(OR('Fall Input'!C144="", Q$3=""), "", IF('Fall Input'!C144&gt;Q$6, $O$6, IF(AND('Fall Input'!C144&lt;=Q$6,'Fall Input'!C144&gt;Q$5), $O$5, IF('Fall Input'!C144&gt;Q$5, $O$5, IF(AND('Fall Input'!C144&lt;=Q$5, 'Fall Input'!C144&gt;Q$4), $O$4, IF('Fall Input'!C144&gt;Q$4, $O$4, IF(AND('Fall Input'!C144&lt;=Q$4, 'Fall Input'!C144&gt;Q$3), $O$3, IF('Fall Input'!C144&gt;Q$3, $O$3, IF('Fall Input'!C144&lt;=Q$3, $O$2, “WHO KNOWS”)))))))))</f>
        <v/>
      </c>
      <c r="R145" s="129" t="str">
        <f>IF(OR('Fall Input'!D144="", R$3=""), "", IF('Fall Input'!D144&gt;R$6, $O$6, IF(AND('Fall Input'!D144&lt;=R$6,'Fall Input'!D144&gt;R$5), $O$5, IF('Fall Input'!D144&gt;R$5, $O$5, IF(AND('Fall Input'!D144&lt;=R$5, 'Fall Input'!D144&gt;R$4), $O$4, IF('Fall Input'!D144&gt;R$4, $O$4, IF(AND('Fall Input'!D144&lt;=R$4, 'Fall Input'!D144&gt;R$3), $O$3, IF('Fall Input'!D144&gt;R$3, $O$3, IF('Fall Input'!D144&lt;=R$3, $O$2, “WHO KNOWS”)))))))))</f>
        <v/>
      </c>
      <c r="S145" s="129" t="str">
        <f>IF(OR('Fall Input'!E144="", S$3=""), "", IF('Fall Input'!E144&gt;S$6, $O$6, IF(AND('Fall Input'!E144&lt;=S$6,'Fall Input'!E144&gt;S$5), $O$5, IF('Fall Input'!E144&gt;S$5, $O$5, IF(AND('Fall Input'!E144&lt;=S$5, 'Fall Input'!E144&gt;S$4), $O$4, IF('Fall Input'!E144&gt;S$4, $O$4, IF(AND('Fall Input'!E144&lt;=S$4, 'Fall Input'!E144&gt;S$3), $O$3, IF('Fall Input'!E144&gt;S$3, $O$3, IF('Fall Input'!E144&lt;=S$3, $O$2, “WHO KNOWS”)))))))))</f>
        <v/>
      </c>
      <c r="T145" s="129" t="str">
        <f>IF(OR('Fall Input'!F144="", T$3=""), "", IF('Fall Input'!F144&gt;T$6, $O$6, IF(AND('Fall Input'!F144&lt;=T$6,'Fall Input'!F144&gt;T$5), $O$5, IF('Fall Input'!F144&gt;T$5, $O$5, IF(AND('Fall Input'!F144&lt;=T$5, 'Fall Input'!F144&gt;T$4), $O$4, IF('Fall Input'!F144&gt;T$4, $O$4, IF(AND('Fall Input'!F144&lt;=T$4, 'Fall Input'!F144&gt;T$3), $O$3, IF('Fall Input'!F144&gt;T$3, $O$3, IF('Fall Input'!F144&lt;=T$3, $O$2, “WHO KNOWS”)))))))))</f>
        <v/>
      </c>
      <c r="V145" s="125"/>
      <c r="W145" s="105"/>
      <c r="AC145" s="106"/>
    </row>
    <row r="146" spans="1:29" ht="18.75" x14ac:dyDescent="0.3">
      <c r="A146" s="48" t="str">
        <f>IF('Fall Input'!A146="", "", 'Fall Input'!A146)</f>
        <v/>
      </c>
      <c r="B146" s="49" t="str">
        <f t="shared" si="28"/>
        <v/>
      </c>
      <c r="C146" s="49" t="str">
        <f t="shared" si="29"/>
        <v/>
      </c>
      <c r="D146" s="49" t="str">
        <f t="shared" si="30"/>
        <v/>
      </c>
      <c r="E146" s="49" t="str">
        <f t="shared" si="31"/>
        <v/>
      </c>
      <c r="F146" s="49" t="str">
        <f t="shared" si="32"/>
        <v/>
      </c>
      <c r="G146" s="144" t="str">
        <f t="shared" si="33"/>
        <v/>
      </c>
      <c r="H146" s="145"/>
      <c r="I146" s="130"/>
      <c r="J146" s="130"/>
      <c r="K146" s="132"/>
      <c r="L146" s="125"/>
      <c r="M146" s="128"/>
      <c r="O146" s="106" t="str">
        <f t="shared" si="34"/>
        <v/>
      </c>
      <c r="P146" s="129" t="str">
        <f>IF(OR('Fall Input'!B145="", P$3=""), "", IF('Fall Input'!B145&gt;P$6, $O$6, IF(AND('Fall Input'!B145&lt;=P$6,'Fall Input'!B145&gt;P$5), $O$5, IF('Fall Input'!B145&gt;P$5, $O$5, IF(AND('Fall Input'!B145&lt;=P$5, 'Fall Input'!B145&gt;P$4), $O$4, IF('Fall Input'!B145&gt;P$4, $O$4, IF(AND('Fall Input'!B145&lt;=P$4, 'Fall Input'!B145&gt;P$3), $O$3, IF('Fall Input'!B145&gt;P$3, $O$3, IF('Fall Input'!B145&lt;=P$3, $O$2, “WHO KNOWS”)))))))))</f>
        <v/>
      </c>
      <c r="Q146" s="129" t="str">
        <f>IF(OR('Fall Input'!C145="", Q$3=""), "", IF('Fall Input'!C145&gt;Q$6, $O$6, IF(AND('Fall Input'!C145&lt;=Q$6,'Fall Input'!C145&gt;Q$5), $O$5, IF('Fall Input'!C145&gt;Q$5, $O$5, IF(AND('Fall Input'!C145&lt;=Q$5, 'Fall Input'!C145&gt;Q$4), $O$4, IF('Fall Input'!C145&gt;Q$4, $O$4, IF(AND('Fall Input'!C145&lt;=Q$4, 'Fall Input'!C145&gt;Q$3), $O$3, IF('Fall Input'!C145&gt;Q$3, $O$3, IF('Fall Input'!C145&lt;=Q$3, $O$2, “WHO KNOWS”)))))))))</f>
        <v/>
      </c>
      <c r="R146" s="129" t="str">
        <f>IF(OR('Fall Input'!D145="", R$3=""), "", IF('Fall Input'!D145&gt;R$6, $O$6, IF(AND('Fall Input'!D145&lt;=R$6,'Fall Input'!D145&gt;R$5), $O$5, IF('Fall Input'!D145&gt;R$5, $O$5, IF(AND('Fall Input'!D145&lt;=R$5, 'Fall Input'!D145&gt;R$4), $O$4, IF('Fall Input'!D145&gt;R$4, $O$4, IF(AND('Fall Input'!D145&lt;=R$4, 'Fall Input'!D145&gt;R$3), $O$3, IF('Fall Input'!D145&gt;R$3, $O$3, IF('Fall Input'!D145&lt;=R$3, $O$2, “WHO KNOWS”)))))))))</f>
        <v/>
      </c>
      <c r="S146" s="129" t="str">
        <f>IF(OR('Fall Input'!E145="", S$3=""), "", IF('Fall Input'!E145&gt;S$6, $O$6, IF(AND('Fall Input'!E145&lt;=S$6,'Fall Input'!E145&gt;S$5), $O$5, IF('Fall Input'!E145&gt;S$5, $O$5, IF(AND('Fall Input'!E145&lt;=S$5, 'Fall Input'!E145&gt;S$4), $O$4, IF('Fall Input'!E145&gt;S$4, $O$4, IF(AND('Fall Input'!E145&lt;=S$4, 'Fall Input'!E145&gt;S$3), $O$3, IF('Fall Input'!E145&gt;S$3, $O$3, IF('Fall Input'!E145&lt;=S$3, $O$2, “WHO KNOWS”)))))))))</f>
        <v/>
      </c>
      <c r="T146" s="129" t="str">
        <f>IF(OR('Fall Input'!F145="", T$3=""), "", IF('Fall Input'!F145&gt;T$6, $O$6, IF(AND('Fall Input'!F145&lt;=T$6,'Fall Input'!F145&gt;T$5), $O$5, IF('Fall Input'!F145&gt;T$5, $O$5, IF(AND('Fall Input'!F145&lt;=T$5, 'Fall Input'!F145&gt;T$4), $O$4, IF('Fall Input'!F145&gt;T$4, $O$4, IF(AND('Fall Input'!F145&lt;=T$4, 'Fall Input'!F145&gt;T$3), $O$3, IF('Fall Input'!F145&gt;T$3, $O$3, IF('Fall Input'!F145&lt;=T$3, $O$2, “WHO KNOWS”)))))))))</f>
        <v/>
      </c>
      <c r="V146" s="125"/>
      <c r="W146" s="105"/>
      <c r="AC146" s="106"/>
    </row>
    <row r="147" spans="1:29" ht="18.75" x14ac:dyDescent="0.3">
      <c r="A147" s="48" t="str">
        <f>IF('Fall Input'!A147="", "", 'Fall Input'!A147)</f>
        <v/>
      </c>
      <c r="B147" s="49" t="str">
        <f t="shared" si="28"/>
        <v/>
      </c>
      <c r="C147" s="49" t="str">
        <f t="shared" si="29"/>
        <v/>
      </c>
      <c r="D147" s="49" t="str">
        <f t="shared" si="30"/>
        <v/>
      </c>
      <c r="E147" s="49" t="str">
        <f t="shared" si="31"/>
        <v/>
      </c>
      <c r="F147" s="49" t="str">
        <f t="shared" si="32"/>
        <v/>
      </c>
      <c r="G147" s="144" t="str">
        <f t="shared" si="33"/>
        <v/>
      </c>
      <c r="H147" s="145"/>
      <c r="I147" s="130"/>
      <c r="J147" s="130"/>
      <c r="K147" s="132"/>
      <c r="L147" s="125"/>
      <c r="M147" s="128"/>
      <c r="O147" s="106" t="str">
        <f t="shared" si="34"/>
        <v/>
      </c>
      <c r="P147" s="129" t="str">
        <f>IF(OR('Fall Input'!B146="", P$3=""), "", IF('Fall Input'!B146&gt;P$6, $O$6, IF(AND('Fall Input'!B146&lt;=P$6,'Fall Input'!B146&gt;P$5), $O$5, IF('Fall Input'!B146&gt;P$5, $O$5, IF(AND('Fall Input'!B146&lt;=P$5, 'Fall Input'!B146&gt;P$4), $O$4, IF('Fall Input'!B146&gt;P$4, $O$4, IF(AND('Fall Input'!B146&lt;=P$4, 'Fall Input'!B146&gt;P$3), $O$3, IF('Fall Input'!B146&gt;P$3, $O$3, IF('Fall Input'!B146&lt;=P$3, $O$2, “WHO KNOWS”)))))))))</f>
        <v/>
      </c>
      <c r="Q147" s="129" t="str">
        <f>IF(OR('Fall Input'!C146="", Q$3=""), "", IF('Fall Input'!C146&gt;Q$6, $O$6, IF(AND('Fall Input'!C146&lt;=Q$6,'Fall Input'!C146&gt;Q$5), $O$5, IF('Fall Input'!C146&gt;Q$5, $O$5, IF(AND('Fall Input'!C146&lt;=Q$5, 'Fall Input'!C146&gt;Q$4), $O$4, IF('Fall Input'!C146&gt;Q$4, $O$4, IF(AND('Fall Input'!C146&lt;=Q$4, 'Fall Input'!C146&gt;Q$3), $O$3, IF('Fall Input'!C146&gt;Q$3, $O$3, IF('Fall Input'!C146&lt;=Q$3, $O$2, “WHO KNOWS”)))))))))</f>
        <v/>
      </c>
      <c r="R147" s="129" t="str">
        <f>IF(OR('Fall Input'!D146="", R$3=""), "", IF('Fall Input'!D146&gt;R$6, $O$6, IF(AND('Fall Input'!D146&lt;=R$6,'Fall Input'!D146&gt;R$5), $O$5, IF('Fall Input'!D146&gt;R$5, $O$5, IF(AND('Fall Input'!D146&lt;=R$5, 'Fall Input'!D146&gt;R$4), $O$4, IF('Fall Input'!D146&gt;R$4, $O$4, IF(AND('Fall Input'!D146&lt;=R$4, 'Fall Input'!D146&gt;R$3), $O$3, IF('Fall Input'!D146&gt;R$3, $O$3, IF('Fall Input'!D146&lt;=R$3, $O$2, “WHO KNOWS”)))))))))</f>
        <v/>
      </c>
      <c r="S147" s="129" t="str">
        <f>IF(OR('Fall Input'!E146="", S$3=""), "", IF('Fall Input'!E146&gt;S$6, $O$6, IF(AND('Fall Input'!E146&lt;=S$6,'Fall Input'!E146&gt;S$5), $O$5, IF('Fall Input'!E146&gt;S$5, $O$5, IF(AND('Fall Input'!E146&lt;=S$5, 'Fall Input'!E146&gt;S$4), $O$4, IF('Fall Input'!E146&gt;S$4, $O$4, IF(AND('Fall Input'!E146&lt;=S$4, 'Fall Input'!E146&gt;S$3), $O$3, IF('Fall Input'!E146&gt;S$3, $O$3, IF('Fall Input'!E146&lt;=S$3, $O$2, “WHO KNOWS”)))))))))</f>
        <v/>
      </c>
      <c r="T147" s="129" t="str">
        <f>IF(OR('Fall Input'!F146="", T$3=""), "", IF('Fall Input'!F146&gt;T$6, $O$6, IF(AND('Fall Input'!F146&lt;=T$6,'Fall Input'!F146&gt;T$5), $O$5, IF('Fall Input'!F146&gt;T$5, $O$5, IF(AND('Fall Input'!F146&lt;=T$5, 'Fall Input'!F146&gt;T$4), $O$4, IF('Fall Input'!F146&gt;T$4, $O$4, IF(AND('Fall Input'!F146&lt;=T$4, 'Fall Input'!F146&gt;T$3), $O$3, IF('Fall Input'!F146&gt;T$3, $O$3, IF('Fall Input'!F146&lt;=T$3, $O$2, “WHO KNOWS”)))))))))</f>
        <v/>
      </c>
      <c r="V147" s="125"/>
      <c r="W147" s="105"/>
      <c r="AC147" s="106"/>
    </row>
    <row r="148" spans="1:29" ht="18.75" x14ac:dyDescent="0.3">
      <c r="A148" s="48" t="str">
        <f>IF('Fall Input'!A148="", "", 'Fall Input'!A148)</f>
        <v/>
      </c>
      <c r="B148" s="49" t="str">
        <f t="shared" si="28"/>
        <v/>
      </c>
      <c r="C148" s="49" t="str">
        <f t="shared" si="29"/>
        <v/>
      </c>
      <c r="D148" s="49" t="str">
        <f t="shared" si="30"/>
        <v/>
      </c>
      <c r="E148" s="49" t="str">
        <f t="shared" si="31"/>
        <v/>
      </c>
      <c r="F148" s="49" t="str">
        <f t="shared" si="32"/>
        <v/>
      </c>
      <c r="G148" s="144" t="str">
        <f t="shared" si="33"/>
        <v/>
      </c>
      <c r="H148" s="145"/>
      <c r="I148" s="130"/>
      <c r="J148" s="130"/>
      <c r="K148" s="132"/>
      <c r="L148" s="125"/>
      <c r="M148" s="128"/>
      <c r="O148" s="106" t="str">
        <f t="shared" si="34"/>
        <v/>
      </c>
      <c r="P148" s="129" t="str">
        <f>IF(OR('Fall Input'!B147="", P$3=""), "", IF('Fall Input'!B147&gt;P$6, $O$6, IF(AND('Fall Input'!B147&lt;=P$6,'Fall Input'!B147&gt;P$5), $O$5, IF('Fall Input'!B147&gt;P$5, $O$5, IF(AND('Fall Input'!B147&lt;=P$5, 'Fall Input'!B147&gt;P$4), $O$4, IF('Fall Input'!B147&gt;P$4, $O$4, IF(AND('Fall Input'!B147&lt;=P$4, 'Fall Input'!B147&gt;P$3), $O$3, IF('Fall Input'!B147&gt;P$3, $O$3, IF('Fall Input'!B147&lt;=P$3, $O$2, “WHO KNOWS”)))))))))</f>
        <v/>
      </c>
      <c r="Q148" s="129" t="str">
        <f>IF(OR('Fall Input'!C147="", Q$3=""), "", IF('Fall Input'!C147&gt;Q$6, $O$6, IF(AND('Fall Input'!C147&lt;=Q$6,'Fall Input'!C147&gt;Q$5), $O$5, IF('Fall Input'!C147&gt;Q$5, $O$5, IF(AND('Fall Input'!C147&lt;=Q$5, 'Fall Input'!C147&gt;Q$4), $O$4, IF('Fall Input'!C147&gt;Q$4, $O$4, IF(AND('Fall Input'!C147&lt;=Q$4, 'Fall Input'!C147&gt;Q$3), $O$3, IF('Fall Input'!C147&gt;Q$3, $O$3, IF('Fall Input'!C147&lt;=Q$3, $O$2, “WHO KNOWS”)))))))))</f>
        <v/>
      </c>
      <c r="R148" s="129" t="str">
        <f>IF(OR('Fall Input'!D147="", R$3=""), "", IF('Fall Input'!D147&gt;R$6, $O$6, IF(AND('Fall Input'!D147&lt;=R$6,'Fall Input'!D147&gt;R$5), $O$5, IF('Fall Input'!D147&gt;R$5, $O$5, IF(AND('Fall Input'!D147&lt;=R$5, 'Fall Input'!D147&gt;R$4), $O$4, IF('Fall Input'!D147&gt;R$4, $O$4, IF(AND('Fall Input'!D147&lt;=R$4, 'Fall Input'!D147&gt;R$3), $O$3, IF('Fall Input'!D147&gt;R$3, $O$3, IF('Fall Input'!D147&lt;=R$3, $O$2, “WHO KNOWS”)))))))))</f>
        <v/>
      </c>
      <c r="S148" s="129" t="str">
        <f>IF(OR('Fall Input'!E147="", S$3=""), "", IF('Fall Input'!E147&gt;S$6, $O$6, IF(AND('Fall Input'!E147&lt;=S$6,'Fall Input'!E147&gt;S$5), $O$5, IF('Fall Input'!E147&gt;S$5, $O$5, IF(AND('Fall Input'!E147&lt;=S$5, 'Fall Input'!E147&gt;S$4), $O$4, IF('Fall Input'!E147&gt;S$4, $O$4, IF(AND('Fall Input'!E147&lt;=S$4, 'Fall Input'!E147&gt;S$3), $O$3, IF('Fall Input'!E147&gt;S$3, $O$3, IF('Fall Input'!E147&lt;=S$3, $O$2, “WHO KNOWS”)))))))))</f>
        <v/>
      </c>
      <c r="T148" s="129" t="str">
        <f>IF(OR('Fall Input'!F147="", T$3=""), "", IF('Fall Input'!F147&gt;T$6, $O$6, IF(AND('Fall Input'!F147&lt;=T$6,'Fall Input'!F147&gt;T$5), $O$5, IF('Fall Input'!F147&gt;T$5, $O$5, IF(AND('Fall Input'!F147&lt;=T$5, 'Fall Input'!F147&gt;T$4), $O$4, IF('Fall Input'!F147&gt;T$4, $O$4, IF(AND('Fall Input'!F147&lt;=T$4, 'Fall Input'!F147&gt;T$3), $O$3, IF('Fall Input'!F147&gt;T$3, $O$3, IF('Fall Input'!F147&lt;=T$3, $O$2, “WHO KNOWS”)))))))))</f>
        <v/>
      </c>
      <c r="V148" s="125"/>
      <c r="W148" s="105"/>
      <c r="AC148" s="106"/>
    </row>
    <row r="149" spans="1:29" ht="18.75" x14ac:dyDescent="0.3">
      <c r="A149" s="48" t="str">
        <f>IF('Fall Input'!A149="", "", 'Fall Input'!A149)</f>
        <v/>
      </c>
      <c r="B149" s="49" t="str">
        <f t="shared" si="28"/>
        <v/>
      </c>
      <c r="C149" s="49" t="str">
        <f t="shared" si="29"/>
        <v/>
      </c>
      <c r="D149" s="49" t="str">
        <f t="shared" si="30"/>
        <v/>
      </c>
      <c r="E149" s="49" t="str">
        <f t="shared" si="31"/>
        <v/>
      </c>
      <c r="F149" s="49" t="str">
        <f t="shared" si="32"/>
        <v/>
      </c>
      <c r="G149" s="144" t="str">
        <f t="shared" si="33"/>
        <v/>
      </c>
      <c r="H149" s="145"/>
      <c r="I149" s="130"/>
      <c r="J149" s="130"/>
      <c r="K149" s="132"/>
      <c r="L149" s="125"/>
      <c r="M149" s="128"/>
      <c r="O149" s="106" t="str">
        <f t="shared" si="34"/>
        <v/>
      </c>
      <c r="P149" s="129" t="str">
        <f>IF(OR('Fall Input'!B148="", P$3=""), "", IF('Fall Input'!B148&gt;P$6, $O$6, IF(AND('Fall Input'!B148&lt;=P$6,'Fall Input'!B148&gt;P$5), $O$5, IF('Fall Input'!B148&gt;P$5, $O$5, IF(AND('Fall Input'!B148&lt;=P$5, 'Fall Input'!B148&gt;P$4), $O$4, IF('Fall Input'!B148&gt;P$4, $O$4, IF(AND('Fall Input'!B148&lt;=P$4, 'Fall Input'!B148&gt;P$3), $O$3, IF('Fall Input'!B148&gt;P$3, $O$3, IF('Fall Input'!B148&lt;=P$3, $O$2, “WHO KNOWS”)))))))))</f>
        <v/>
      </c>
      <c r="Q149" s="129" t="str">
        <f>IF(OR('Fall Input'!C148="", Q$3=""), "", IF('Fall Input'!C148&gt;Q$6, $O$6, IF(AND('Fall Input'!C148&lt;=Q$6,'Fall Input'!C148&gt;Q$5), $O$5, IF('Fall Input'!C148&gt;Q$5, $O$5, IF(AND('Fall Input'!C148&lt;=Q$5, 'Fall Input'!C148&gt;Q$4), $O$4, IF('Fall Input'!C148&gt;Q$4, $O$4, IF(AND('Fall Input'!C148&lt;=Q$4, 'Fall Input'!C148&gt;Q$3), $O$3, IF('Fall Input'!C148&gt;Q$3, $O$3, IF('Fall Input'!C148&lt;=Q$3, $O$2, “WHO KNOWS”)))))))))</f>
        <v/>
      </c>
      <c r="R149" s="129" t="str">
        <f>IF(OR('Fall Input'!D148="", R$3=""), "", IF('Fall Input'!D148&gt;R$6, $O$6, IF(AND('Fall Input'!D148&lt;=R$6,'Fall Input'!D148&gt;R$5), $O$5, IF('Fall Input'!D148&gt;R$5, $O$5, IF(AND('Fall Input'!D148&lt;=R$5, 'Fall Input'!D148&gt;R$4), $O$4, IF('Fall Input'!D148&gt;R$4, $O$4, IF(AND('Fall Input'!D148&lt;=R$4, 'Fall Input'!D148&gt;R$3), $O$3, IF('Fall Input'!D148&gt;R$3, $O$3, IF('Fall Input'!D148&lt;=R$3, $O$2, “WHO KNOWS”)))))))))</f>
        <v/>
      </c>
      <c r="S149" s="129" t="str">
        <f>IF(OR('Fall Input'!E148="", S$3=""), "", IF('Fall Input'!E148&gt;S$6, $O$6, IF(AND('Fall Input'!E148&lt;=S$6,'Fall Input'!E148&gt;S$5), $O$5, IF('Fall Input'!E148&gt;S$5, $O$5, IF(AND('Fall Input'!E148&lt;=S$5, 'Fall Input'!E148&gt;S$4), $O$4, IF('Fall Input'!E148&gt;S$4, $O$4, IF(AND('Fall Input'!E148&lt;=S$4, 'Fall Input'!E148&gt;S$3), $O$3, IF('Fall Input'!E148&gt;S$3, $O$3, IF('Fall Input'!E148&lt;=S$3, $O$2, “WHO KNOWS”)))))))))</f>
        <v/>
      </c>
      <c r="T149" s="129" t="str">
        <f>IF(OR('Fall Input'!F148="", T$3=""), "", IF('Fall Input'!F148&gt;T$6, $O$6, IF(AND('Fall Input'!F148&lt;=T$6,'Fall Input'!F148&gt;T$5), $O$5, IF('Fall Input'!F148&gt;T$5, $O$5, IF(AND('Fall Input'!F148&lt;=T$5, 'Fall Input'!F148&gt;T$4), $O$4, IF('Fall Input'!F148&gt;T$4, $O$4, IF(AND('Fall Input'!F148&lt;=T$4, 'Fall Input'!F148&gt;T$3), $O$3, IF('Fall Input'!F148&gt;T$3, $O$3, IF('Fall Input'!F148&lt;=T$3, $O$2, “WHO KNOWS”)))))))))</f>
        <v/>
      </c>
      <c r="V149" s="125"/>
      <c r="W149" s="105"/>
      <c r="AC149" s="106"/>
    </row>
    <row r="150" spans="1:29" ht="18.75" x14ac:dyDescent="0.3">
      <c r="A150" s="48" t="str">
        <f>IF('Fall Input'!A150="", "", 'Fall Input'!A150)</f>
        <v/>
      </c>
      <c r="B150" s="49" t="str">
        <f t="shared" si="28"/>
        <v/>
      </c>
      <c r="C150" s="49" t="str">
        <f t="shared" si="29"/>
        <v/>
      </c>
      <c r="D150" s="49" t="str">
        <f t="shared" si="30"/>
        <v/>
      </c>
      <c r="E150" s="49" t="str">
        <f t="shared" si="31"/>
        <v/>
      </c>
      <c r="F150" s="49" t="str">
        <f t="shared" si="32"/>
        <v/>
      </c>
      <c r="G150" s="144" t="str">
        <f t="shared" si="33"/>
        <v/>
      </c>
      <c r="H150" s="145"/>
      <c r="I150" s="130"/>
      <c r="J150" s="130"/>
      <c r="K150" s="132"/>
      <c r="L150" s="125"/>
      <c r="M150" s="128"/>
      <c r="O150" s="106" t="str">
        <f t="shared" si="34"/>
        <v/>
      </c>
      <c r="P150" s="129" t="str">
        <f>IF(OR('Fall Input'!B149="", P$3=""), "", IF('Fall Input'!B149&gt;P$6, $O$6, IF(AND('Fall Input'!B149&lt;=P$6,'Fall Input'!B149&gt;P$5), $O$5, IF('Fall Input'!B149&gt;P$5, $O$5, IF(AND('Fall Input'!B149&lt;=P$5, 'Fall Input'!B149&gt;P$4), $O$4, IF('Fall Input'!B149&gt;P$4, $O$4, IF(AND('Fall Input'!B149&lt;=P$4, 'Fall Input'!B149&gt;P$3), $O$3, IF('Fall Input'!B149&gt;P$3, $O$3, IF('Fall Input'!B149&lt;=P$3, $O$2, “WHO KNOWS”)))))))))</f>
        <v/>
      </c>
      <c r="Q150" s="129" t="str">
        <f>IF(OR('Fall Input'!C149="", Q$3=""), "", IF('Fall Input'!C149&gt;Q$6, $O$6, IF(AND('Fall Input'!C149&lt;=Q$6,'Fall Input'!C149&gt;Q$5), $O$5, IF('Fall Input'!C149&gt;Q$5, $O$5, IF(AND('Fall Input'!C149&lt;=Q$5, 'Fall Input'!C149&gt;Q$4), $O$4, IF('Fall Input'!C149&gt;Q$4, $O$4, IF(AND('Fall Input'!C149&lt;=Q$4, 'Fall Input'!C149&gt;Q$3), $O$3, IF('Fall Input'!C149&gt;Q$3, $O$3, IF('Fall Input'!C149&lt;=Q$3, $O$2, “WHO KNOWS”)))))))))</f>
        <v/>
      </c>
      <c r="R150" s="129" t="str">
        <f>IF(OR('Fall Input'!D149="", R$3=""), "", IF('Fall Input'!D149&gt;R$6, $O$6, IF(AND('Fall Input'!D149&lt;=R$6,'Fall Input'!D149&gt;R$5), $O$5, IF('Fall Input'!D149&gt;R$5, $O$5, IF(AND('Fall Input'!D149&lt;=R$5, 'Fall Input'!D149&gt;R$4), $O$4, IF('Fall Input'!D149&gt;R$4, $O$4, IF(AND('Fall Input'!D149&lt;=R$4, 'Fall Input'!D149&gt;R$3), $O$3, IF('Fall Input'!D149&gt;R$3, $O$3, IF('Fall Input'!D149&lt;=R$3, $O$2, “WHO KNOWS”)))))))))</f>
        <v/>
      </c>
      <c r="S150" s="129" t="str">
        <f>IF(OR('Fall Input'!E149="", S$3=""), "", IF('Fall Input'!E149&gt;S$6, $O$6, IF(AND('Fall Input'!E149&lt;=S$6,'Fall Input'!E149&gt;S$5), $O$5, IF('Fall Input'!E149&gt;S$5, $O$5, IF(AND('Fall Input'!E149&lt;=S$5, 'Fall Input'!E149&gt;S$4), $O$4, IF('Fall Input'!E149&gt;S$4, $O$4, IF(AND('Fall Input'!E149&lt;=S$4, 'Fall Input'!E149&gt;S$3), $O$3, IF('Fall Input'!E149&gt;S$3, $O$3, IF('Fall Input'!E149&lt;=S$3, $O$2, “WHO KNOWS”)))))))))</f>
        <v/>
      </c>
      <c r="T150" s="129" t="str">
        <f>IF(OR('Fall Input'!F149="", T$3=""), "", IF('Fall Input'!F149&gt;T$6, $O$6, IF(AND('Fall Input'!F149&lt;=T$6,'Fall Input'!F149&gt;T$5), $O$5, IF('Fall Input'!F149&gt;T$5, $O$5, IF(AND('Fall Input'!F149&lt;=T$5, 'Fall Input'!F149&gt;T$4), $O$4, IF('Fall Input'!F149&gt;T$4, $O$4, IF(AND('Fall Input'!F149&lt;=T$4, 'Fall Input'!F149&gt;T$3), $O$3, IF('Fall Input'!F149&gt;T$3, $O$3, IF('Fall Input'!F149&lt;=T$3, $O$2, “WHO KNOWS”)))))))))</f>
        <v/>
      </c>
      <c r="V150" s="125"/>
      <c r="W150" s="105"/>
      <c r="AC150" s="106"/>
    </row>
    <row r="151" spans="1:29" ht="18.75" x14ac:dyDescent="0.3">
      <c r="A151" s="48" t="str">
        <f>IF('Fall Input'!A151="", "", 'Fall Input'!A151)</f>
        <v/>
      </c>
      <c r="B151" s="49" t="str">
        <f t="shared" si="28"/>
        <v/>
      </c>
      <c r="C151" s="49" t="str">
        <f t="shared" si="29"/>
        <v/>
      </c>
      <c r="D151" s="49" t="str">
        <f t="shared" si="30"/>
        <v/>
      </c>
      <c r="E151" s="49" t="str">
        <f t="shared" si="31"/>
        <v/>
      </c>
      <c r="F151" s="49" t="str">
        <f t="shared" si="32"/>
        <v/>
      </c>
      <c r="G151" s="144" t="str">
        <f t="shared" si="33"/>
        <v/>
      </c>
      <c r="H151" s="145"/>
      <c r="I151" s="130"/>
      <c r="J151" s="130"/>
      <c r="K151" s="132"/>
      <c r="L151" s="125"/>
      <c r="M151" s="128"/>
      <c r="O151" s="106" t="str">
        <f t="shared" si="34"/>
        <v/>
      </c>
      <c r="P151" s="129" t="str">
        <f>IF(OR('Fall Input'!B150="", P$3=""), "", IF('Fall Input'!B150&gt;P$6, $O$6, IF(AND('Fall Input'!B150&lt;=P$6,'Fall Input'!B150&gt;P$5), $O$5, IF('Fall Input'!B150&gt;P$5, $O$5, IF(AND('Fall Input'!B150&lt;=P$5, 'Fall Input'!B150&gt;P$4), $O$4, IF('Fall Input'!B150&gt;P$4, $O$4, IF(AND('Fall Input'!B150&lt;=P$4, 'Fall Input'!B150&gt;P$3), $O$3, IF('Fall Input'!B150&gt;P$3, $O$3, IF('Fall Input'!B150&lt;=P$3, $O$2, “WHO KNOWS”)))))))))</f>
        <v/>
      </c>
      <c r="Q151" s="129" t="str">
        <f>IF(OR('Fall Input'!C150="", Q$3=""), "", IF('Fall Input'!C150&gt;Q$6, $O$6, IF(AND('Fall Input'!C150&lt;=Q$6,'Fall Input'!C150&gt;Q$5), $O$5, IF('Fall Input'!C150&gt;Q$5, $O$5, IF(AND('Fall Input'!C150&lt;=Q$5, 'Fall Input'!C150&gt;Q$4), $O$4, IF('Fall Input'!C150&gt;Q$4, $O$4, IF(AND('Fall Input'!C150&lt;=Q$4, 'Fall Input'!C150&gt;Q$3), $O$3, IF('Fall Input'!C150&gt;Q$3, $O$3, IF('Fall Input'!C150&lt;=Q$3, $O$2, “WHO KNOWS”)))))))))</f>
        <v/>
      </c>
      <c r="R151" s="129" t="str">
        <f>IF(OR('Fall Input'!D150="", R$3=""), "", IF('Fall Input'!D150&gt;R$6, $O$6, IF(AND('Fall Input'!D150&lt;=R$6,'Fall Input'!D150&gt;R$5), $O$5, IF('Fall Input'!D150&gt;R$5, $O$5, IF(AND('Fall Input'!D150&lt;=R$5, 'Fall Input'!D150&gt;R$4), $O$4, IF('Fall Input'!D150&gt;R$4, $O$4, IF(AND('Fall Input'!D150&lt;=R$4, 'Fall Input'!D150&gt;R$3), $O$3, IF('Fall Input'!D150&gt;R$3, $O$3, IF('Fall Input'!D150&lt;=R$3, $O$2, “WHO KNOWS”)))))))))</f>
        <v/>
      </c>
      <c r="S151" s="129" t="str">
        <f>IF(OR('Fall Input'!E150="", S$3=""), "", IF('Fall Input'!E150&gt;S$6, $O$6, IF(AND('Fall Input'!E150&lt;=S$6,'Fall Input'!E150&gt;S$5), $O$5, IF('Fall Input'!E150&gt;S$5, $O$5, IF(AND('Fall Input'!E150&lt;=S$5, 'Fall Input'!E150&gt;S$4), $O$4, IF('Fall Input'!E150&gt;S$4, $O$4, IF(AND('Fall Input'!E150&lt;=S$4, 'Fall Input'!E150&gt;S$3), $O$3, IF('Fall Input'!E150&gt;S$3, $O$3, IF('Fall Input'!E150&lt;=S$3, $O$2, “WHO KNOWS”)))))))))</f>
        <v/>
      </c>
      <c r="T151" s="129" t="str">
        <f>IF(OR('Fall Input'!F150="", T$3=""), "", IF('Fall Input'!F150&gt;T$6, $O$6, IF(AND('Fall Input'!F150&lt;=T$6,'Fall Input'!F150&gt;T$5), $O$5, IF('Fall Input'!F150&gt;T$5, $O$5, IF(AND('Fall Input'!F150&lt;=T$5, 'Fall Input'!F150&gt;T$4), $O$4, IF('Fall Input'!F150&gt;T$4, $O$4, IF(AND('Fall Input'!F150&lt;=T$4, 'Fall Input'!F150&gt;T$3), $O$3, IF('Fall Input'!F150&gt;T$3, $O$3, IF('Fall Input'!F150&lt;=T$3, $O$2, “WHO KNOWS”)))))))))</f>
        <v/>
      </c>
      <c r="V151" s="125"/>
      <c r="W151" s="105"/>
      <c r="AC151" s="106"/>
    </row>
    <row r="152" spans="1:29" ht="18.75" x14ac:dyDescent="0.3">
      <c r="A152" s="48" t="str">
        <f>IF('Fall Input'!A152="", "", 'Fall Input'!A152)</f>
        <v/>
      </c>
      <c r="B152" s="49" t="str">
        <f t="shared" si="28"/>
        <v/>
      </c>
      <c r="C152" s="49" t="str">
        <f t="shared" si="29"/>
        <v/>
      </c>
      <c r="D152" s="49" t="str">
        <f t="shared" si="30"/>
        <v/>
      </c>
      <c r="E152" s="49" t="str">
        <f t="shared" si="31"/>
        <v/>
      </c>
      <c r="F152" s="49" t="str">
        <f t="shared" si="32"/>
        <v/>
      </c>
      <c r="G152" s="144" t="str">
        <f t="shared" si="33"/>
        <v/>
      </c>
      <c r="H152" s="145"/>
      <c r="I152" s="130"/>
      <c r="J152" s="130"/>
      <c r="K152" s="132"/>
      <c r="L152" s="125"/>
      <c r="M152" s="128"/>
      <c r="O152" s="106" t="str">
        <f t="shared" si="34"/>
        <v/>
      </c>
      <c r="P152" s="129" t="str">
        <f>IF(OR('Fall Input'!B151="", P$3=""), "", IF('Fall Input'!B151&gt;P$6, $O$6, IF(AND('Fall Input'!B151&lt;=P$6,'Fall Input'!B151&gt;P$5), $O$5, IF('Fall Input'!B151&gt;P$5, $O$5, IF(AND('Fall Input'!B151&lt;=P$5, 'Fall Input'!B151&gt;P$4), $O$4, IF('Fall Input'!B151&gt;P$4, $O$4, IF(AND('Fall Input'!B151&lt;=P$4, 'Fall Input'!B151&gt;P$3), $O$3, IF('Fall Input'!B151&gt;P$3, $O$3, IF('Fall Input'!B151&lt;=P$3, $O$2, “WHO KNOWS”)))))))))</f>
        <v/>
      </c>
      <c r="Q152" s="129" t="str">
        <f>IF(OR('Fall Input'!C151="", Q$3=""), "", IF('Fall Input'!C151&gt;Q$6, $O$6, IF(AND('Fall Input'!C151&lt;=Q$6,'Fall Input'!C151&gt;Q$5), $O$5, IF('Fall Input'!C151&gt;Q$5, $O$5, IF(AND('Fall Input'!C151&lt;=Q$5, 'Fall Input'!C151&gt;Q$4), $O$4, IF('Fall Input'!C151&gt;Q$4, $O$4, IF(AND('Fall Input'!C151&lt;=Q$4, 'Fall Input'!C151&gt;Q$3), $O$3, IF('Fall Input'!C151&gt;Q$3, $O$3, IF('Fall Input'!C151&lt;=Q$3, $O$2, “WHO KNOWS”)))))))))</f>
        <v/>
      </c>
      <c r="R152" s="129" t="str">
        <f>IF(OR('Fall Input'!D151="", R$3=""), "", IF('Fall Input'!D151&gt;R$6, $O$6, IF(AND('Fall Input'!D151&lt;=R$6,'Fall Input'!D151&gt;R$5), $O$5, IF('Fall Input'!D151&gt;R$5, $O$5, IF(AND('Fall Input'!D151&lt;=R$5, 'Fall Input'!D151&gt;R$4), $O$4, IF('Fall Input'!D151&gt;R$4, $O$4, IF(AND('Fall Input'!D151&lt;=R$4, 'Fall Input'!D151&gt;R$3), $O$3, IF('Fall Input'!D151&gt;R$3, $O$3, IF('Fall Input'!D151&lt;=R$3, $O$2, “WHO KNOWS”)))))))))</f>
        <v/>
      </c>
      <c r="S152" s="129" t="str">
        <f>IF(OR('Fall Input'!E151="", S$3=""), "", IF('Fall Input'!E151&gt;S$6, $O$6, IF(AND('Fall Input'!E151&lt;=S$6,'Fall Input'!E151&gt;S$5), $O$5, IF('Fall Input'!E151&gt;S$5, $O$5, IF(AND('Fall Input'!E151&lt;=S$5, 'Fall Input'!E151&gt;S$4), $O$4, IF('Fall Input'!E151&gt;S$4, $O$4, IF(AND('Fall Input'!E151&lt;=S$4, 'Fall Input'!E151&gt;S$3), $O$3, IF('Fall Input'!E151&gt;S$3, $O$3, IF('Fall Input'!E151&lt;=S$3, $O$2, “WHO KNOWS”)))))))))</f>
        <v/>
      </c>
      <c r="T152" s="129" t="str">
        <f>IF(OR('Fall Input'!F151="", T$3=""), "", IF('Fall Input'!F151&gt;T$6, $O$6, IF(AND('Fall Input'!F151&lt;=T$6,'Fall Input'!F151&gt;T$5), $O$5, IF('Fall Input'!F151&gt;T$5, $O$5, IF(AND('Fall Input'!F151&lt;=T$5, 'Fall Input'!F151&gt;T$4), $O$4, IF('Fall Input'!F151&gt;T$4, $O$4, IF(AND('Fall Input'!F151&lt;=T$4, 'Fall Input'!F151&gt;T$3), $O$3, IF('Fall Input'!F151&gt;T$3, $O$3, IF('Fall Input'!F151&lt;=T$3, $O$2, “WHO KNOWS”)))))))))</f>
        <v/>
      </c>
      <c r="V152" s="125"/>
      <c r="W152" s="105"/>
      <c r="AC152" s="106"/>
    </row>
    <row r="153" spans="1:29" ht="18.75" x14ac:dyDescent="0.3">
      <c r="A153" s="48" t="str">
        <f>IF('Fall Input'!A153="", "", 'Fall Input'!A153)</f>
        <v/>
      </c>
      <c r="B153" s="49" t="str">
        <f t="shared" si="28"/>
        <v/>
      </c>
      <c r="C153" s="49" t="str">
        <f t="shared" si="29"/>
        <v/>
      </c>
      <c r="D153" s="49" t="str">
        <f t="shared" si="30"/>
        <v/>
      </c>
      <c r="E153" s="49" t="str">
        <f t="shared" si="31"/>
        <v/>
      </c>
      <c r="F153" s="49" t="str">
        <f t="shared" si="32"/>
        <v/>
      </c>
      <c r="G153" s="144" t="str">
        <f t="shared" si="33"/>
        <v/>
      </c>
      <c r="H153" s="145"/>
      <c r="I153" s="130"/>
      <c r="J153" s="130"/>
      <c r="K153" s="132"/>
      <c r="L153" s="125"/>
      <c r="M153" s="128"/>
      <c r="O153" s="106" t="str">
        <f t="shared" si="34"/>
        <v/>
      </c>
      <c r="P153" s="129" t="str">
        <f>IF(OR('Fall Input'!B152="", P$3=""), "", IF('Fall Input'!B152&gt;P$6, $O$6, IF(AND('Fall Input'!B152&lt;=P$6,'Fall Input'!B152&gt;P$5), $O$5, IF('Fall Input'!B152&gt;P$5, $O$5, IF(AND('Fall Input'!B152&lt;=P$5, 'Fall Input'!B152&gt;P$4), $O$4, IF('Fall Input'!B152&gt;P$4, $O$4, IF(AND('Fall Input'!B152&lt;=P$4, 'Fall Input'!B152&gt;P$3), $O$3, IF('Fall Input'!B152&gt;P$3, $O$3, IF('Fall Input'!B152&lt;=P$3, $O$2, “WHO KNOWS”)))))))))</f>
        <v/>
      </c>
      <c r="Q153" s="129" t="str">
        <f>IF(OR('Fall Input'!C152="", Q$3=""), "", IF('Fall Input'!C152&gt;Q$6, $O$6, IF(AND('Fall Input'!C152&lt;=Q$6,'Fall Input'!C152&gt;Q$5), $O$5, IF('Fall Input'!C152&gt;Q$5, $O$5, IF(AND('Fall Input'!C152&lt;=Q$5, 'Fall Input'!C152&gt;Q$4), $O$4, IF('Fall Input'!C152&gt;Q$4, $O$4, IF(AND('Fall Input'!C152&lt;=Q$4, 'Fall Input'!C152&gt;Q$3), $O$3, IF('Fall Input'!C152&gt;Q$3, $O$3, IF('Fall Input'!C152&lt;=Q$3, $O$2, “WHO KNOWS”)))))))))</f>
        <v/>
      </c>
      <c r="R153" s="129" t="str">
        <f>IF(OR('Fall Input'!D152="", R$3=""), "", IF('Fall Input'!D152&gt;R$6, $O$6, IF(AND('Fall Input'!D152&lt;=R$6,'Fall Input'!D152&gt;R$5), $O$5, IF('Fall Input'!D152&gt;R$5, $O$5, IF(AND('Fall Input'!D152&lt;=R$5, 'Fall Input'!D152&gt;R$4), $O$4, IF('Fall Input'!D152&gt;R$4, $O$4, IF(AND('Fall Input'!D152&lt;=R$4, 'Fall Input'!D152&gt;R$3), $O$3, IF('Fall Input'!D152&gt;R$3, $O$3, IF('Fall Input'!D152&lt;=R$3, $O$2, “WHO KNOWS”)))))))))</f>
        <v/>
      </c>
      <c r="S153" s="129" t="str">
        <f>IF(OR('Fall Input'!E152="", S$3=""), "", IF('Fall Input'!E152&gt;S$6, $O$6, IF(AND('Fall Input'!E152&lt;=S$6,'Fall Input'!E152&gt;S$5), $O$5, IF('Fall Input'!E152&gt;S$5, $O$5, IF(AND('Fall Input'!E152&lt;=S$5, 'Fall Input'!E152&gt;S$4), $O$4, IF('Fall Input'!E152&gt;S$4, $O$4, IF(AND('Fall Input'!E152&lt;=S$4, 'Fall Input'!E152&gt;S$3), $O$3, IF('Fall Input'!E152&gt;S$3, $O$3, IF('Fall Input'!E152&lt;=S$3, $O$2, “WHO KNOWS”)))))))))</f>
        <v/>
      </c>
      <c r="T153" s="129" t="str">
        <f>IF(OR('Fall Input'!F152="", T$3=""), "", IF('Fall Input'!F152&gt;T$6, $O$6, IF(AND('Fall Input'!F152&lt;=T$6,'Fall Input'!F152&gt;T$5), $O$5, IF('Fall Input'!F152&gt;T$5, $O$5, IF(AND('Fall Input'!F152&lt;=T$5, 'Fall Input'!F152&gt;T$4), $O$4, IF('Fall Input'!F152&gt;T$4, $O$4, IF(AND('Fall Input'!F152&lt;=T$4, 'Fall Input'!F152&gt;T$3), $O$3, IF('Fall Input'!F152&gt;T$3, $O$3, IF('Fall Input'!F152&lt;=T$3, $O$2, “WHO KNOWS”)))))))))</f>
        <v/>
      </c>
      <c r="V153" s="125"/>
      <c r="W153" s="105"/>
      <c r="AC153" s="106"/>
    </row>
    <row r="154" spans="1:29" ht="18.75" x14ac:dyDescent="0.3">
      <c r="A154" s="48" t="str">
        <f>IF('Fall Input'!A154="", "", 'Fall Input'!A154)</f>
        <v/>
      </c>
      <c r="B154" s="49" t="str">
        <f t="shared" si="28"/>
        <v/>
      </c>
      <c r="C154" s="49" t="str">
        <f t="shared" si="29"/>
        <v/>
      </c>
      <c r="D154" s="49" t="str">
        <f t="shared" si="30"/>
        <v/>
      </c>
      <c r="E154" s="49" t="str">
        <f t="shared" si="31"/>
        <v/>
      </c>
      <c r="F154" s="49" t="str">
        <f t="shared" si="32"/>
        <v/>
      </c>
      <c r="G154" s="144" t="str">
        <f t="shared" si="33"/>
        <v/>
      </c>
      <c r="H154" s="145"/>
      <c r="I154" s="130"/>
      <c r="J154" s="130"/>
      <c r="K154" s="132"/>
      <c r="L154" s="125"/>
      <c r="M154" s="128"/>
      <c r="O154" s="106" t="str">
        <f t="shared" si="34"/>
        <v/>
      </c>
      <c r="P154" s="129" t="str">
        <f>IF(OR('Fall Input'!B153="", P$3=""), "", IF('Fall Input'!B153&gt;P$6, $O$6, IF(AND('Fall Input'!B153&lt;=P$6,'Fall Input'!B153&gt;P$5), $O$5, IF('Fall Input'!B153&gt;P$5, $O$5, IF(AND('Fall Input'!B153&lt;=P$5, 'Fall Input'!B153&gt;P$4), $O$4, IF('Fall Input'!B153&gt;P$4, $O$4, IF(AND('Fall Input'!B153&lt;=P$4, 'Fall Input'!B153&gt;P$3), $O$3, IF('Fall Input'!B153&gt;P$3, $O$3, IF('Fall Input'!B153&lt;=P$3, $O$2, “WHO KNOWS”)))))))))</f>
        <v/>
      </c>
      <c r="Q154" s="129" t="str">
        <f>IF(OR('Fall Input'!C153="", Q$3=""), "", IF('Fall Input'!C153&gt;Q$6, $O$6, IF(AND('Fall Input'!C153&lt;=Q$6,'Fall Input'!C153&gt;Q$5), $O$5, IF('Fall Input'!C153&gt;Q$5, $O$5, IF(AND('Fall Input'!C153&lt;=Q$5, 'Fall Input'!C153&gt;Q$4), $O$4, IF('Fall Input'!C153&gt;Q$4, $O$4, IF(AND('Fall Input'!C153&lt;=Q$4, 'Fall Input'!C153&gt;Q$3), $O$3, IF('Fall Input'!C153&gt;Q$3, $O$3, IF('Fall Input'!C153&lt;=Q$3, $O$2, “WHO KNOWS”)))))))))</f>
        <v/>
      </c>
      <c r="R154" s="129" t="str">
        <f>IF(OR('Fall Input'!D153="", R$3=""), "", IF('Fall Input'!D153&gt;R$6, $O$6, IF(AND('Fall Input'!D153&lt;=R$6,'Fall Input'!D153&gt;R$5), $O$5, IF('Fall Input'!D153&gt;R$5, $O$5, IF(AND('Fall Input'!D153&lt;=R$5, 'Fall Input'!D153&gt;R$4), $O$4, IF('Fall Input'!D153&gt;R$4, $O$4, IF(AND('Fall Input'!D153&lt;=R$4, 'Fall Input'!D153&gt;R$3), $O$3, IF('Fall Input'!D153&gt;R$3, $O$3, IF('Fall Input'!D153&lt;=R$3, $O$2, “WHO KNOWS”)))))))))</f>
        <v/>
      </c>
      <c r="S154" s="129" t="str">
        <f>IF(OR('Fall Input'!E153="", S$3=""), "", IF('Fall Input'!E153&gt;S$6, $O$6, IF(AND('Fall Input'!E153&lt;=S$6,'Fall Input'!E153&gt;S$5), $O$5, IF('Fall Input'!E153&gt;S$5, $O$5, IF(AND('Fall Input'!E153&lt;=S$5, 'Fall Input'!E153&gt;S$4), $O$4, IF('Fall Input'!E153&gt;S$4, $O$4, IF(AND('Fall Input'!E153&lt;=S$4, 'Fall Input'!E153&gt;S$3), $O$3, IF('Fall Input'!E153&gt;S$3, $O$3, IF('Fall Input'!E153&lt;=S$3, $O$2, “WHO KNOWS”)))))))))</f>
        <v/>
      </c>
      <c r="T154" s="129" t="str">
        <f>IF(OR('Fall Input'!F153="", T$3=""), "", IF('Fall Input'!F153&gt;T$6, $O$6, IF(AND('Fall Input'!F153&lt;=T$6,'Fall Input'!F153&gt;T$5), $O$5, IF('Fall Input'!F153&gt;T$5, $O$5, IF(AND('Fall Input'!F153&lt;=T$5, 'Fall Input'!F153&gt;T$4), $O$4, IF('Fall Input'!F153&gt;T$4, $O$4, IF(AND('Fall Input'!F153&lt;=T$4, 'Fall Input'!F153&gt;T$3), $O$3, IF('Fall Input'!F153&gt;T$3, $O$3, IF('Fall Input'!F153&lt;=T$3, $O$2, “WHO KNOWS”)))))))))</f>
        <v/>
      </c>
      <c r="V154" s="125"/>
      <c r="W154" s="105"/>
      <c r="AC154" s="106"/>
    </row>
    <row r="155" spans="1:29" ht="18.75" x14ac:dyDescent="0.3">
      <c r="A155" s="48" t="str">
        <f>IF('Fall Input'!A155="", "", 'Fall Input'!A155)</f>
        <v/>
      </c>
      <c r="B155" s="49" t="str">
        <f t="shared" si="28"/>
        <v/>
      </c>
      <c r="C155" s="49" t="str">
        <f t="shared" si="29"/>
        <v/>
      </c>
      <c r="D155" s="49" t="str">
        <f t="shared" si="30"/>
        <v/>
      </c>
      <c r="E155" s="49" t="str">
        <f t="shared" si="31"/>
        <v/>
      </c>
      <c r="F155" s="49" t="str">
        <f t="shared" si="32"/>
        <v/>
      </c>
      <c r="G155" s="144" t="str">
        <f t="shared" si="33"/>
        <v/>
      </c>
      <c r="H155" s="145"/>
      <c r="I155" s="130"/>
      <c r="J155" s="130"/>
      <c r="K155" s="132"/>
      <c r="L155" s="125"/>
      <c r="M155" s="128"/>
      <c r="O155" s="106" t="str">
        <f t="shared" si="34"/>
        <v/>
      </c>
      <c r="P155" s="129" t="str">
        <f>IF(OR('Fall Input'!B154="", P$3=""), "", IF('Fall Input'!B154&gt;P$6, $O$6, IF(AND('Fall Input'!B154&lt;=P$6,'Fall Input'!B154&gt;P$5), $O$5, IF('Fall Input'!B154&gt;P$5, $O$5, IF(AND('Fall Input'!B154&lt;=P$5, 'Fall Input'!B154&gt;P$4), $O$4, IF('Fall Input'!B154&gt;P$4, $O$4, IF(AND('Fall Input'!B154&lt;=P$4, 'Fall Input'!B154&gt;P$3), $O$3, IF('Fall Input'!B154&gt;P$3, $O$3, IF('Fall Input'!B154&lt;=P$3, $O$2, “WHO KNOWS”)))))))))</f>
        <v/>
      </c>
      <c r="Q155" s="129" t="str">
        <f>IF(OR('Fall Input'!C154="", Q$3=""), "", IF('Fall Input'!C154&gt;Q$6, $O$6, IF(AND('Fall Input'!C154&lt;=Q$6,'Fall Input'!C154&gt;Q$5), $O$5, IF('Fall Input'!C154&gt;Q$5, $O$5, IF(AND('Fall Input'!C154&lt;=Q$5, 'Fall Input'!C154&gt;Q$4), $O$4, IF('Fall Input'!C154&gt;Q$4, $O$4, IF(AND('Fall Input'!C154&lt;=Q$4, 'Fall Input'!C154&gt;Q$3), $O$3, IF('Fall Input'!C154&gt;Q$3, $O$3, IF('Fall Input'!C154&lt;=Q$3, $O$2, “WHO KNOWS”)))))))))</f>
        <v/>
      </c>
      <c r="R155" s="129" t="str">
        <f>IF(OR('Fall Input'!D154="", R$3=""), "", IF('Fall Input'!D154&gt;R$6, $O$6, IF(AND('Fall Input'!D154&lt;=R$6,'Fall Input'!D154&gt;R$5), $O$5, IF('Fall Input'!D154&gt;R$5, $O$5, IF(AND('Fall Input'!D154&lt;=R$5, 'Fall Input'!D154&gt;R$4), $O$4, IF('Fall Input'!D154&gt;R$4, $O$4, IF(AND('Fall Input'!D154&lt;=R$4, 'Fall Input'!D154&gt;R$3), $O$3, IF('Fall Input'!D154&gt;R$3, $O$3, IF('Fall Input'!D154&lt;=R$3, $O$2, “WHO KNOWS”)))))))))</f>
        <v/>
      </c>
      <c r="S155" s="129" t="str">
        <f>IF(OR('Fall Input'!E154="", S$3=""), "", IF('Fall Input'!E154&gt;S$6, $O$6, IF(AND('Fall Input'!E154&lt;=S$6,'Fall Input'!E154&gt;S$5), $O$5, IF('Fall Input'!E154&gt;S$5, $O$5, IF(AND('Fall Input'!E154&lt;=S$5, 'Fall Input'!E154&gt;S$4), $O$4, IF('Fall Input'!E154&gt;S$4, $O$4, IF(AND('Fall Input'!E154&lt;=S$4, 'Fall Input'!E154&gt;S$3), $O$3, IF('Fall Input'!E154&gt;S$3, $O$3, IF('Fall Input'!E154&lt;=S$3, $O$2, “WHO KNOWS”)))))))))</f>
        <v/>
      </c>
      <c r="T155" s="129" t="str">
        <f>IF(OR('Fall Input'!F154="", T$3=""), "", IF('Fall Input'!F154&gt;T$6, $O$6, IF(AND('Fall Input'!F154&lt;=T$6,'Fall Input'!F154&gt;T$5), $O$5, IF('Fall Input'!F154&gt;T$5, $O$5, IF(AND('Fall Input'!F154&lt;=T$5, 'Fall Input'!F154&gt;T$4), $O$4, IF('Fall Input'!F154&gt;T$4, $O$4, IF(AND('Fall Input'!F154&lt;=T$4, 'Fall Input'!F154&gt;T$3), $O$3, IF('Fall Input'!F154&gt;T$3, $O$3, IF('Fall Input'!F154&lt;=T$3, $O$2, “WHO KNOWS”)))))))))</f>
        <v/>
      </c>
      <c r="V155" s="125"/>
      <c r="W155" s="105"/>
      <c r="AC155" s="106"/>
    </row>
    <row r="156" spans="1:29" ht="18.75" x14ac:dyDescent="0.3">
      <c r="A156" s="48" t="str">
        <f>IF('Fall Input'!A156="", "", 'Fall Input'!A156)</f>
        <v/>
      </c>
      <c r="B156" s="49" t="str">
        <f t="shared" si="28"/>
        <v/>
      </c>
      <c r="C156" s="49" t="str">
        <f t="shared" si="29"/>
        <v/>
      </c>
      <c r="D156" s="49" t="str">
        <f t="shared" si="30"/>
        <v/>
      </c>
      <c r="E156" s="49" t="str">
        <f t="shared" si="31"/>
        <v/>
      </c>
      <c r="F156" s="49" t="str">
        <f t="shared" si="32"/>
        <v/>
      </c>
      <c r="G156" s="144" t="str">
        <f t="shared" si="33"/>
        <v/>
      </c>
      <c r="H156" s="145"/>
      <c r="I156" s="130"/>
      <c r="J156" s="130"/>
      <c r="K156" s="132"/>
      <c r="L156" s="125"/>
      <c r="M156" s="128"/>
      <c r="O156" s="106" t="str">
        <f t="shared" si="34"/>
        <v/>
      </c>
      <c r="P156" s="129" t="str">
        <f>IF(OR('Fall Input'!B155="", P$3=""), "", IF('Fall Input'!B155&gt;P$6, $O$6, IF(AND('Fall Input'!B155&lt;=P$6,'Fall Input'!B155&gt;P$5), $O$5, IF('Fall Input'!B155&gt;P$5, $O$5, IF(AND('Fall Input'!B155&lt;=P$5, 'Fall Input'!B155&gt;P$4), $O$4, IF('Fall Input'!B155&gt;P$4, $O$4, IF(AND('Fall Input'!B155&lt;=P$4, 'Fall Input'!B155&gt;P$3), $O$3, IF('Fall Input'!B155&gt;P$3, $O$3, IF('Fall Input'!B155&lt;=P$3, $O$2, “WHO KNOWS”)))))))))</f>
        <v/>
      </c>
      <c r="Q156" s="129" t="str">
        <f>IF(OR('Fall Input'!C155="", Q$3=""), "", IF('Fall Input'!C155&gt;Q$6, $O$6, IF(AND('Fall Input'!C155&lt;=Q$6,'Fall Input'!C155&gt;Q$5), $O$5, IF('Fall Input'!C155&gt;Q$5, $O$5, IF(AND('Fall Input'!C155&lt;=Q$5, 'Fall Input'!C155&gt;Q$4), $O$4, IF('Fall Input'!C155&gt;Q$4, $O$4, IF(AND('Fall Input'!C155&lt;=Q$4, 'Fall Input'!C155&gt;Q$3), $O$3, IF('Fall Input'!C155&gt;Q$3, $O$3, IF('Fall Input'!C155&lt;=Q$3, $O$2, “WHO KNOWS”)))))))))</f>
        <v/>
      </c>
      <c r="R156" s="129" t="str">
        <f>IF(OR('Fall Input'!D155="", R$3=""), "", IF('Fall Input'!D155&gt;R$6, $O$6, IF(AND('Fall Input'!D155&lt;=R$6,'Fall Input'!D155&gt;R$5), $O$5, IF('Fall Input'!D155&gt;R$5, $O$5, IF(AND('Fall Input'!D155&lt;=R$5, 'Fall Input'!D155&gt;R$4), $O$4, IF('Fall Input'!D155&gt;R$4, $O$4, IF(AND('Fall Input'!D155&lt;=R$4, 'Fall Input'!D155&gt;R$3), $O$3, IF('Fall Input'!D155&gt;R$3, $O$3, IF('Fall Input'!D155&lt;=R$3, $O$2, “WHO KNOWS”)))))))))</f>
        <v/>
      </c>
      <c r="S156" s="129" t="str">
        <f>IF(OR('Fall Input'!E155="", S$3=""), "", IF('Fall Input'!E155&gt;S$6, $O$6, IF(AND('Fall Input'!E155&lt;=S$6,'Fall Input'!E155&gt;S$5), $O$5, IF('Fall Input'!E155&gt;S$5, $O$5, IF(AND('Fall Input'!E155&lt;=S$5, 'Fall Input'!E155&gt;S$4), $O$4, IF('Fall Input'!E155&gt;S$4, $O$4, IF(AND('Fall Input'!E155&lt;=S$4, 'Fall Input'!E155&gt;S$3), $O$3, IF('Fall Input'!E155&gt;S$3, $O$3, IF('Fall Input'!E155&lt;=S$3, $O$2, “WHO KNOWS”)))))))))</f>
        <v/>
      </c>
      <c r="T156" s="129" t="str">
        <f>IF(OR('Fall Input'!F155="", T$3=""), "", IF('Fall Input'!F155&gt;T$6, $O$6, IF(AND('Fall Input'!F155&lt;=T$6,'Fall Input'!F155&gt;T$5), $O$5, IF('Fall Input'!F155&gt;T$5, $O$5, IF(AND('Fall Input'!F155&lt;=T$5, 'Fall Input'!F155&gt;T$4), $O$4, IF('Fall Input'!F155&gt;T$4, $O$4, IF(AND('Fall Input'!F155&lt;=T$4, 'Fall Input'!F155&gt;T$3), $O$3, IF('Fall Input'!F155&gt;T$3, $O$3, IF('Fall Input'!F155&lt;=T$3, $O$2, “WHO KNOWS”)))))))))</f>
        <v/>
      </c>
      <c r="V156" s="125"/>
      <c r="W156" s="105"/>
      <c r="AC156" s="106"/>
    </row>
    <row r="157" spans="1:29" ht="18.75" x14ac:dyDescent="0.3">
      <c r="A157" s="48" t="str">
        <f>IF('Fall Input'!A157="", "", 'Fall Input'!A157)</f>
        <v/>
      </c>
      <c r="B157" s="49" t="str">
        <f t="shared" si="28"/>
        <v/>
      </c>
      <c r="C157" s="49" t="str">
        <f t="shared" si="29"/>
        <v/>
      </c>
      <c r="D157" s="49" t="str">
        <f t="shared" si="30"/>
        <v/>
      </c>
      <c r="E157" s="49" t="str">
        <f t="shared" si="31"/>
        <v/>
      </c>
      <c r="F157" s="49" t="str">
        <f t="shared" si="32"/>
        <v/>
      </c>
      <c r="G157" s="144" t="str">
        <f t="shared" si="33"/>
        <v/>
      </c>
      <c r="H157" s="145"/>
      <c r="I157" s="130"/>
      <c r="J157" s="130"/>
      <c r="K157" s="132"/>
      <c r="L157" s="125"/>
      <c r="M157" s="128"/>
      <c r="O157" s="106" t="str">
        <f t="shared" si="34"/>
        <v/>
      </c>
      <c r="P157" s="129" t="str">
        <f>IF(OR('Fall Input'!B156="", P$3=""), "", IF('Fall Input'!B156&gt;P$6, $O$6, IF(AND('Fall Input'!B156&lt;=P$6,'Fall Input'!B156&gt;P$5), $O$5, IF('Fall Input'!B156&gt;P$5, $O$5, IF(AND('Fall Input'!B156&lt;=P$5, 'Fall Input'!B156&gt;P$4), $O$4, IF('Fall Input'!B156&gt;P$4, $O$4, IF(AND('Fall Input'!B156&lt;=P$4, 'Fall Input'!B156&gt;P$3), $O$3, IF('Fall Input'!B156&gt;P$3, $O$3, IF('Fall Input'!B156&lt;=P$3, $O$2, “WHO KNOWS”)))))))))</f>
        <v/>
      </c>
      <c r="Q157" s="129" t="str">
        <f>IF(OR('Fall Input'!C156="", Q$3=""), "", IF('Fall Input'!C156&gt;Q$6, $O$6, IF(AND('Fall Input'!C156&lt;=Q$6,'Fall Input'!C156&gt;Q$5), $O$5, IF('Fall Input'!C156&gt;Q$5, $O$5, IF(AND('Fall Input'!C156&lt;=Q$5, 'Fall Input'!C156&gt;Q$4), $O$4, IF('Fall Input'!C156&gt;Q$4, $O$4, IF(AND('Fall Input'!C156&lt;=Q$4, 'Fall Input'!C156&gt;Q$3), $O$3, IF('Fall Input'!C156&gt;Q$3, $O$3, IF('Fall Input'!C156&lt;=Q$3, $O$2, “WHO KNOWS”)))))))))</f>
        <v/>
      </c>
      <c r="R157" s="129" t="str">
        <f>IF(OR('Fall Input'!D156="", R$3=""), "", IF('Fall Input'!D156&gt;R$6, $O$6, IF(AND('Fall Input'!D156&lt;=R$6,'Fall Input'!D156&gt;R$5), $O$5, IF('Fall Input'!D156&gt;R$5, $O$5, IF(AND('Fall Input'!D156&lt;=R$5, 'Fall Input'!D156&gt;R$4), $O$4, IF('Fall Input'!D156&gt;R$4, $O$4, IF(AND('Fall Input'!D156&lt;=R$4, 'Fall Input'!D156&gt;R$3), $O$3, IF('Fall Input'!D156&gt;R$3, $O$3, IF('Fall Input'!D156&lt;=R$3, $O$2, “WHO KNOWS”)))))))))</f>
        <v/>
      </c>
      <c r="S157" s="129" t="str">
        <f>IF(OR('Fall Input'!E156="", S$3=""), "", IF('Fall Input'!E156&gt;S$6, $O$6, IF(AND('Fall Input'!E156&lt;=S$6,'Fall Input'!E156&gt;S$5), $O$5, IF('Fall Input'!E156&gt;S$5, $O$5, IF(AND('Fall Input'!E156&lt;=S$5, 'Fall Input'!E156&gt;S$4), $O$4, IF('Fall Input'!E156&gt;S$4, $O$4, IF(AND('Fall Input'!E156&lt;=S$4, 'Fall Input'!E156&gt;S$3), $O$3, IF('Fall Input'!E156&gt;S$3, $O$3, IF('Fall Input'!E156&lt;=S$3, $O$2, “WHO KNOWS”)))))))))</f>
        <v/>
      </c>
      <c r="T157" s="129" t="str">
        <f>IF(OR('Fall Input'!F156="", T$3=""), "", IF('Fall Input'!F156&gt;T$6, $O$6, IF(AND('Fall Input'!F156&lt;=T$6,'Fall Input'!F156&gt;T$5), $O$5, IF('Fall Input'!F156&gt;T$5, $O$5, IF(AND('Fall Input'!F156&lt;=T$5, 'Fall Input'!F156&gt;T$4), $O$4, IF('Fall Input'!F156&gt;T$4, $O$4, IF(AND('Fall Input'!F156&lt;=T$4, 'Fall Input'!F156&gt;T$3), $O$3, IF('Fall Input'!F156&gt;T$3, $O$3, IF('Fall Input'!F156&lt;=T$3, $O$2, “WHO KNOWS”)))))))))</f>
        <v/>
      </c>
      <c r="V157" s="125"/>
      <c r="W157" s="105"/>
      <c r="AC157" s="106"/>
    </row>
    <row r="158" spans="1:29" ht="18.75" x14ac:dyDescent="0.3">
      <c r="A158" s="48" t="str">
        <f>IF('Fall Input'!A158="", "", 'Fall Input'!A158)</f>
        <v/>
      </c>
      <c r="B158" s="49" t="str">
        <f t="shared" si="28"/>
        <v/>
      </c>
      <c r="C158" s="49" t="str">
        <f t="shared" si="29"/>
        <v/>
      </c>
      <c r="D158" s="49" t="str">
        <f t="shared" si="30"/>
        <v/>
      </c>
      <c r="E158" s="49" t="str">
        <f t="shared" si="31"/>
        <v/>
      </c>
      <c r="F158" s="49" t="str">
        <f t="shared" si="32"/>
        <v/>
      </c>
      <c r="G158" s="144" t="str">
        <f t="shared" si="33"/>
        <v/>
      </c>
      <c r="H158" s="145"/>
      <c r="I158" s="130"/>
      <c r="J158" s="130"/>
      <c r="K158" s="132"/>
      <c r="L158" s="125"/>
      <c r="M158" s="128"/>
      <c r="O158" s="106" t="str">
        <f t="shared" si="34"/>
        <v/>
      </c>
      <c r="P158" s="129" t="str">
        <f>IF(OR('Fall Input'!B157="", P$3=""), "", IF('Fall Input'!B157&gt;P$6, $O$6, IF(AND('Fall Input'!B157&lt;=P$6,'Fall Input'!B157&gt;P$5), $O$5, IF('Fall Input'!B157&gt;P$5, $O$5, IF(AND('Fall Input'!B157&lt;=P$5, 'Fall Input'!B157&gt;P$4), $O$4, IF('Fall Input'!B157&gt;P$4, $O$4, IF(AND('Fall Input'!B157&lt;=P$4, 'Fall Input'!B157&gt;P$3), $O$3, IF('Fall Input'!B157&gt;P$3, $O$3, IF('Fall Input'!B157&lt;=P$3, $O$2, “WHO KNOWS”)))))))))</f>
        <v/>
      </c>
      <c r="Q158" s="129" t="str">
        <f>IF(OR('Fall Input'!C157="", Q$3=""), "", IF('Fall Input'!C157&gt;Q$6, $O$6, IF(AND('Fall Input'!C157&lt;=Q$6,'Fall Input'!C157&gt;Q$5), $O$5, IF('Fall Input'!C157&gt;Q$5, $O$5, IF(AND('Fall Input'!C157&lt;=Q$5, 'Fall Input'!C157&gt;Q$4), $O$4, IF('Fall Input'!C157&gt;Q$4, $O$4, IF(AND('Fall Input'!C157&lt;=Q$4, 'Fall Input'!C157&gt;Q$3), $O$3, IF('Fall Input'!C157&gt;Q$3, $O$3, IF('Fall Input'!C157&lt;=Q$3, $O$2, “WHO KNOWS”)))))))))</f>
        <v/>
      </c>
      <c r="R158" s="129" t="str">
        <f>IF(OR('Fall Input'!D157="", R$3=""), "", IF('Fall Input'!D157&gt;R$6, $O$6, IF(AND('Fall Input'!D157&lt;=R$6,'Fall Input'!D157&gt;R$5), $O$5, IF('Fall Input'!D157&gt;R$5, $O$5, IF(AND('Fall Input'!D157&lt;=R$5, 'Fall Input'!D157&gt;R$4), $O$4, IF('Fall Input'!D157&gt;R$4, $O$4, IF(AND('Fall Input'!D157&lt;=R$4, 'Fall Input'!D157&gt;R$3), $O$3, IF('Fall Input'!D157&gt;R$3, $O$3, IF('Fall Input'!D157&lt;=R$3, $O$2, “WHO KNOWS”)))))))))</f>
        <v/>
      </c>
      <c r="S158" s="129" t="str">
        <f>IF(OR('Fall Input'!E157="", S$3=""), "", IF('Fall Input'!E157&gt;S$6, $O$6, IF(AND('Fall Input'!E157&lt;=S$6,'Fall Input'!E157&gt;S$5), $O$5, IF('Fall Input'!E157&gt;S$5, $O$5, IF(AND('Fall Input'!E157&lt;=S$5, 'Fall Input'!E157&gt;S$4), $O$4, IF('Fall Input'!E157&gt;S$4, $O$4, IF(AND('Fall Input'!E157&lt;=S$4, 'Fall Input'!E157&gt;S$3), $O$3, IF('Fall Input'!E157&gt;S$3, $O$3, IF('Fall Input'!E157&lt;=S$3, $O$2, “WHO KNOWS”)))))))))</f>
        <v/>
      </c>
      <c r="T158" s="129" t="str">
        <f>IF(OR('Fall Input'!F157="", T$3=""), "", IF('Fall Input'!F157&gt;T$6, $O$6, IF(AND('Fall Input'!F157&lt;=T$6,'Fall Input'!F157&gt;T$5), $O$5, IF('Fall Input'!F157&gt;T$5, $O$5, IF(AND('Fall Input'!F157&lt;=T$5, 'Fall Input'!F157&gt;T$4), $O$4, IF('Fall Input'!F157&gt;T$4, $O$4, IF(AND('Fall Input'!F157&lt;=T$4, 'Fall Input'!F157&gt;T$3), $O$3, IF('Fall Input'!F157&gt;T$3, $O$3, IF('Fall Input'!F157&lt;=T$3, $O$2, “WHO KNOWS”)))))))))</f>
        <v/>
      </c>
      <c r="V158" s="125"/>
      <c r="W158" s="105"/>
      <c r="AC158" s="106"/>
    </row>
    <row r="159" spans="1:29" ht="18.75" x14ac:dyDescent="0.3">
      <c r="A159" s="48" t="str">
        <f>IF('Fall Input'!A159="", "", 'Fall Input'!A159)</f>
        <v/>
      </c>
      <c r="B159" s="49" t="str">
        <f t="shared" si="28"/>
        <v/>
      </c>
      <c r="C159" s="49" t="str">
        <f t="shared" si="29"/>
        <v/>
      </c>
      <c r="D159" s="49" t="str">
        <f t="shared" si="30"/>
        <v/>
      </c>
      <c r="E159" s="49" t="str">
        <f t="shared" si="31"/>
        <v/>
      </c>
      <c r="F159" s="49" t="str">
        <f t="shared" si="32"/>
        <v/>
      </c>
      <c r="G159" s="144" t="str">
        <f t="shared" si="33"/>
        <v/>
      </c>
      <c r="H159" s="145"/>
      <c r="I159" s="130"/>
      <c r="J159" s="130"/>
      <c r="K159" s="132"/>
      <c r="L159" s="125"/>
      <c r="M159" s="128"/>
      <c r="O159" s="106" t="str">
        <f t="shared" si="34"/>
        <v/>
      </c>
      <c r="P159" s="129" t="str">
        <f>IF(OR('Fall Input'!B158="", P$3=""), "", IF('Fall Input'!B158&gt;P$6, $O$6, IF(AND('Fall Input'!B158&lt;=P$6,'Fall Input'!B158&gt;P$5), $O$5, IF('Fall Input'!B158&gt;P$5, $O$5, IF(AND('Fall Input'!B158&lt;=P$5, 'Fall Input'!B158&gt;P$4), $O$4, IF('Fall Input'!B158&gt;P$4, $O$4, IF(AND('Fall Input'!B158&lt;=P$4, 'Fall Input'!B158&gt;P$3), $O$3, IF('Fall Input'!B158&gt;P$3, $O$3, IF('Fall Input'!B158&lt;=P$3, $O$2, “WHO KNOWS”)))))))))</f>
        <v/>
      </c>
      <c r="Q159" s="129" t="str">
        <f>IF(OR('Fall Input'!C158="", Q$3=""), "", IF('Fall Input'!C158&gt;Q$6, $O$6, IF(AND('Fall Input'!C158&lt;=Q$6,'Fall Input'!C158&gt;Q$5), $O$5, IF('Fall Input'!C158&gt;Q$5, $O$5, IF(AND('Fall Input'!C158&lt;=Q$5, 'Fall Input'!C158&gt;Q$4), $O$4, IF('Fall Input'!C158&gt;Q$4, $O$4, IF(AND('Fall Input'!C158&lt;=Q$4, 'Fall Input'!C158&gt;Q$3), $O$3, IF('Fall Input'!C158&gt;Q$3, $O$3, IF('Fall Input'!C158&lt;=Q$3, $O$2, “WHO KNOWS”)))))))))</f>
        <v/>
      </c>
      <c r="R159" s="129" t="str">
        <f>IF(OR('Fall Input'!D158="", R$3=""), "", IF('Fall Input'!D158&gt;R$6, $O$6, IF(AND('Fall Input'!D158&lt;=R$6,'Fall Input'!D158&gt;R$5), $O$5, IF('Fall Input'!D158&gt;R$5, $O$5, IF(AND('Fall Input'!D158&lt;=R$5, 'Fall Input'!D158&gt;R$4), $O$4, IF('Fall Input'!D158&gt;R$4, $O$4, IF(AND('Fall Input'!D158&lt;=R$4, 'Fall Input'!D158&gt;R$3), $O$3, IF('Fall Input'!D158&gt;R$3, $O$3, IF('Fall Input'!D158&lt;=R$3, $O$2, “WHO KNOWS”)))))))))</f>
        <v/>
      </c>
      <c r="S159" s="129" t="str">
        <f>IF(OR('Fall Input'!E158="", S$3=""), "", IF('Fall Input'!E158&gt;S$6, $O$6, IF(AND('Fall Input'!E158&lt;=S$6,'Fall Input'!E158&gt;S$5), $O$5, IF('Fall Input'!E158&gt;S$5, $O$5, IF(AND('Fall Input'!E158&lt;=S$5, 'Fall Input'!E158&gt;S$4), $O$4, IF('Fall Input'!E158&gt;S$4, $O$4, IF(AND('Fall Input'!E158&lt;=S$4, 'Fall Input'!E158&gt;S$3), $O$3, IF('Fall Input'!E158&gt;S$3, $O$3, IF('Fall Input'!E158&lt;=S$3, $O$2, “WHO KNOWS”)))))))))</f>
        <v/>
      </c>
      <c r="T159" s="129" t="str">
        <f>IF(OR('Fall Input'!F158="", T$3=""), "", IF('Fall Input'!F158&gt;T$6, $O$6, IF(AND('Fall Input'!F158&lt;=T$6,'Fall Input'!F158&gt;T$5), $O$5, IF('Fall Input'!F158&gt;T$5, $O$5, IF(AND('Fall Input'!F158&lt;=T$5, 'Fall Input'!F158&gt;T$4), $O$4, IF('Fall Input'!F158&gt;T$4, $O$4, IF(AND('Fall Input'!F158&lt;=T$4, 'Fall Input'!F158&gt;T$3), $O$3, IF('Fall Input'!F158&gt;T$3, $O$3, IF('Fall Input'!F158&lt;=T$3, $O$2, “WHO KNOWS”)))))))))</f>
        <v/>
      </c>
      <c r="V159" s="125"/>
      <c r="W159" s="105"/>
      <c r="AC159" s="106"/>
    </row>
    <row r="160" spans="1:29" ht="18.75" x14ac:dyDescent="0.3">
      <c r="A160" s="48" t="str">
        <f>IF('Fall Input'!A160="", "", 'Fall Input'!A160)</f>
        <v/>
      </c>
      <c r="B160" s="49" t="str">
        <f t="shared" si="28"/>
        <v/>
      </c>
      <c r="C160" s="49" t="str">
        <f t="shared" si="29"/>
        <v/>
      </c>
      <c r="D160" s="49" t="str">
        <f t="shared" si="30"/>
        <v/>
      </c>
      <c r="E160" s="49" t="str">
        <f t="shared" si="31"/>
        <v/>
      </c>
      <c r="F160" s="49" t="str">
        <f t="shared" si="32"/>
        <v/>
      </c>
      <c r="G160" s="144" t="str">
        <f t="shared" si="33"/>
        <v/>
      </c>
      <c r="H160" s="145"/>
      <c r="I160" s="130"/>
      <c r="J160" s="130"/>
      <c r="K160" s="132"/>
      <c r="L160" s="125"/>
      <c r="M160" s="128"/>
      <c r="O160" s="106" t="str">
        <f t="shared" si="34"/>
        <v/>
      </c>
      <c r="P160" s="129" t="str">
        <f>IF(OR('Fall Input'!B159="", P$3=""), "", IF('Fall Input'!B159&gt;P$6, $O$6, IF(AND('Fall Input'!B159&lt;=P$6,'Fall Input'!B159&gt;P$5), $O$5, IF('Fall Input'!B159&gt;P$5, $O$5, IF(AND('Fall Input'!B159&lt;=P$5, 'Fall Input'!B159&gt;P$4), $O$4, IF('Fall Input'!B159&gt;P$4, $O$4, IF(AND('Fall Input'!B159&lt;=P$4, 'Fall Input'!B159&gt;P$3), $O$3, IF('Fall Input'!B159&gt;P$3, $O$3, IF('Fall Input'!B159&lt;=P$3, $O$2, “WHO KNOWS”)))))))))</f>
        <v/>
      </c>
      <c r="Q160" s="129" t="str">
        <f>IF(OR('Fall Input'!C159="", Q$3=""), "", IF('Fall Input'!C159&gt;Q$6, $O$6, IF(AND('Fall Input'!C159&lt;=Q$6,'Fall Input'!C159&gt;Q$5), $O$5, IF('Fall Input'!C159&gt;Q$5, $O$5, IF(AND('Fall Input'!C159&lt;=Q$5, 'Fall Input'!C159&gt;Q$4), $O$4, IF('Fall Input'!C159&gt;Q$4, $O$4, IF(AND('Fall Input'!C159&lt;=Q$4, 'Fall Input'!C159&gt;Q$3), $O$3, IF('Fall Input'!C159&gt;Q$3, $O$3, IF('Fall Input'!C159&lt;=Q$3, $O$2, “WHO KNOWS”)))))))))</f>
        <v/>
      </c>
      <c r="R160" s="129" t="str">
        <f>IF(OR('Fall Input'!D159="", R$3=""), "", IF('Fall Input'!D159&gt;R$6, $O$6, IF(AND('Fall Input'!D159&lt;=R$6,'Fall Input'!D159&gt;R$5), $O$5, IF('Fall Input'!D159&gt;R$5, $O$5, IF(AND('Fall Input'!D159&lt;=R$5, 'Fall Input'!D159&gt;R$4), $O$4, IF('Fall Input'!D159&gt;R$4, $O$4, IF(AND('Fall Input'!D159&lt;=R$4, 'Fall Input'!D159&gt;R$3), $O$3, IF('Fall Input'!D159&gt;R$3, $O$3, IF('Fall Input'!D159&lt;=R$3, $O$2, “WHO KNOWS”)))))))))</f>
        <v/>
      </c>
      <c r="S160" s="129" t="str">
        <f>IF(OR('Fall Input'!E159="", S$3=""), "", IF('Fall Input'!E159&gt;S$6, $O$6, IF(AND('Fall Input'!E159&lt;=S$6,'Fall Input'!E159&gt;S$5), $O$5, IF('Fall Input'!E159&gt;S$5, $O$5, IF(AND('Fall Input'!E159&lt;=S$5, 'Fall Input'!E159&gt;S$4), $O$4, IF('Fall Input'!E159&gt;S$4, $O$4, IF(AND('Fall Input'!E159&lt;=S$4, 'Fall Input'!E159&gt;S$3), $O$3, IF('Fall Input'!E159&gt;S$3, $O$3, IF('Fall Input'!E159&lt;=S$3, $O$2, “WHO KNOWS”)))))))))</f>
        <v/>
      </c>
      <c r="T160" s="129" t="str">
        <f>IF(OR('Fall Input'!F159="", T$3=""), "", IF('Fall Input'!F159&gt;T$6, $O$6, IF(AND('Fall Input'!F159&lt;=T$6,'Fall Input'!F159&gt;T$5), $O$5, IF('Fall Input'!F159&gt;T$5, $O$5, IF(AND('Fall Input'!F159&lt;=T$5, 'Fall Input'!F159&gt;T$4), $O$4, IF('Fall Input'!F159&gt;T$4, $O$4, IF(AND('Fall Input'!F159&lt;=T$4, 'Fall Input'!F159&gt;T$3), $O$3, IF('Fall Input'!F159&gt;T$3, $O$3, IF('Fall Input'!F159&lt;=T$3, $O$2, “WHO KNOWS”)))))))))</f>
        <v/>
      </c>
      <c r="V160" s="125"/>
      <c r="W160" s="105"/>
      <c r="AC160" s="106"/>
    </row>
    <row r="161" spans="1:29" ht="18.75" x14ac:dyDescent="0.3">
      <c r="A161" s="48" t="str">
        <f>IF('Fall Input'!A161="", "", 'Fall Input'!A161)</f>
        <v/>
      </c>
      <c r="B161" s="49" t="str">
        <f t="shared" si="28"/>
        <v/>
      </c>
      <c r="C161" s="49" t="str">
        <f t="shared" si="29"/>
        <v/>
      </c>
      <c r="D161" s="49" t="str">
        <f t="shared" si="30"/>
        <v/>
      </c>
      <c r="E161" s="49" t="str">
        <f t="shared" si="31"/>
        <v/>
      </c>
      <c r="F161" s="49" t="str">
        <f t="shared" si="32"/>
        <v/>
      </c>
      <c r="G161" s="144" t="str">
        <f t="shared" si="33"/>
        <v/>
      </c>
      <c r="H161" s="145"/>
      <c r="I161" s="130"/>
      <c r="J161" s="130"/>
      <c r="K161" s="132"/>
      <c r="L161" s="125"/>
      <c r="M161" s="128"/>
      <c r="O161" s="106" t="str">
        <f t="shared" si="34"/>
        <v/>
      </c>
      <c r="P161" s="129" t="str">
        <f>IF(OR('Fall Input'!B160="", P$3=""), "", IF('Fall Input'!B160&gt;P$6, $O$6, IF(AND('Fall Input'!B160&lt;=P$6,'Fall Input'!B160&gt;P$5), $O$5, IF('Fall Input'!B160&gt;P$5, $O$5, IF(AND('Fall Input'!B160&lt;=P$5, 'Fall Input'!B160&gt;P$4), $O$4, IF('Fall Input'!B160&gt;P$4, $O$4, IF(AND('Fall Input'!B160&lt;=P$4, 'Fall Input'!B160&gt;P$3), $O$3, IF('Fall Input'!B160&gt;P$3, $O$3, IF('Fall Input'!B160&lt;=P$3, $O$2, “WHO KNOWS”)))))))))</f>
        <v/>
      </c>
      <c r="Q161" s="129" t="str">
        <f>IF(OR('Fall Input'!C160="", Q$3=""), "", IF('Fall Input'!C160&gt;Q$6, $O$6, IF(AND('Fall Input'!C160&lt;=Q$6,'Fall Input'!C160&gt;Q$5), $O$5, IF('Fall Input'!C160&gt;Q$5, $O$5, IF(AND('Fall Input'!C160&lt;=Q$5, 'Fall Input'!C160&gt;Q$4), $O$4, IF('Fall Input'!C160&gt;Q$4, $O$4, IF(AND('Fall Input'!C160&lt;=Q$4, 'Fall Input'!C160&gt;Q$3), $O$3, IF('Fall Input'!C160&gt;Q$3, $O$3, IF('Fall Input'!C160&lt;=Q$3, $O$2, “WHO KNOWS”)))))))))</f>
        <v/>
      </c>
      <c r="R161" s="129" t="str">
        <f>IF(OR('Fall Input'!D160="", R$3=""), "", IF('Fall Input'!D160&gt;R$6, $O$6, IF(AND('Fall Input'!D160&lt;=R$6,'Fall Input'!D160&gt;R$5), $O$5, IF('Fall Input'!D160&gt;R$5, $O$5, IF(AND('Fall Input'!D160&lt;=R$5, 'Fall Input'!D160&gt;R$4), $O$4, IF('Fall Input'!D160&gt;R$4, $O$4, IF(AND('Fall Input'!D160&lt;=R$4, 'Fall Input'!D160&gt;R$3), $O$3, IF('Fall Input'!D160&gt;R$3, $O$3, IF('Fall Input'!D160&lt;=R$3, $O$2, “WHO KNOWS”)))))))))</f>
        <v/>
      </c>
      <c r="S161" s="129" t="str">
        <f>IF(OR('Fall Input'!E160="", S$3=""), "", IF('Fall Input'!E160&gt;S$6, $O$6, IF(AND('Fall Input'!E160&lt;=S$6,'Fall Input'!E160&gt;S$5), $O$5, IF('Fall Input'!E160&gt;S$5, $O$5, IF(AND('Fall Input'!E160&lt;=S$5, 'Fall Input'!E160&gt;S$4), $O$4, IF('Fall Input'!E160&gt;S$4, $O$4, IF(AND('Fall Input'!E160&lt;=S$4, 'Fall Input'!E160&gt;S$3), $O$3, IF('Fall Input'!E160&gt;S$3, $O$3, IF('Fall Input'!E160&lt;=S$3, $O$2, “WHO KNOWS”)))))))))</f>
        <v/>
      </c>
      <c r="T161" s="129" t="str">
        <f>IF(OR('Fall Input'!F160="", T$3=""), "", IF('Fall Input'!F160&gt;T$6, $O$6, IF(AND('Fall Input'!F160&lt;=T$6,'Fall Input'!F160&gt;T$5), $O$5, IF('Fall Input'!F160&gt;T$5, $O$5, IF(AND('Fall Input'!F160&lt;=T$5, 'Fall Input'!F160&gt;T$4), $O$4, IF('Fall Input'!F160&gt;T$4, $O$4, IF(AND('Fall Input'!F160&lt;=T$4, 'Fall Input'!F160&gt;T$3), $O$3, IF('Fall Input'!F160&gt;T$3, $O$3, IF('Fall Input'!F160&lt;=T$3, $O$2, “WHO KNOWS”)))))))))</f>
        <v/>
      </c>
      <c r="V161" s="125"/>
      <c r="W161" s="105"/>
      <c r="AC161" s="106"/>
    </row>
    <row r="162" spans="1:29" ht="18.75" x14ac:dyDescent="0.3">
      <c r="A162" s="48" t="str">
        <f>IF('Fall Input'!A162="", "", 'Fall Input'!A162)</f>
        <v/>
      </c>
      <c r="B162" s="49" t="str">
        <f t="shared" si="28"/>
        <v/>
      </c>
      <c r="C162" s="49" t="str">
        <f t="shared" si="29"/>
        <v/>
      </c>
      <c r="D162" s="49" t="str">
        <f t="shared" si="30"/>
        <v/>
      </c>
      <c r="E162" s="49" t="str">
        <f t="shared" si="31"/>
        <v/>
      </c>
      <c r="F162" s="49" t="str">
        <f t="shared" si="32"/>
        <v/>
      </c>
      <c r="G162" s="144" t="str">
        <f t="shared" si="33"/>
        <v/>
      </c>
      <c r="H162" s="145"/>
      <c r="I162" s="130"/>
      <c r="J162" s="130"/>
      <c r="K162" s="132"/>
      <c r="L162" s="125"/>
      <c r="M162" s="128"/>
      <c r="O162" s="106" t="str">
        <f t="shared" si="34"/>
        <v/>
      </c>
      <c r="P162" s="129" t="str">
        <f>IF(OR('Fall Input'!B161="", P$3=""), "", IF('Fall Input'!B161&gt;P$6, $O$6, IF(AND('Fall Input'!B161&lt;=P$6,'Fall Input'!B161&gt;P$5), $O$5, IF('Fall Input'!B161&gt;P$5, $O$5, IF(AND('Fall Input'!B161&lt;=P$5, 'Fall Input'!B161&gt;P$4), $O$4, IF('Fall Input'!B161&gt;P$4, $O$4, IF(AND('Fall Input'!B161&lt;=P$4, 'Fall Input'!B161&gt;P$3), $O$3, IF('Fall Input'!B161&gt;P$3, $O$3, IF('Fall Input'!B161&lt;=P$3, $O$2, “WHO KNOWS”)))))))))</f>
        <v/>
      </c>
      <c r="Q162" s="129" t="str">
        <f>IF(OR('Fall Input'!C161="", Q$3=""), "", IF('Fall Input'!C161&gt;Q$6, $O$6, IF(AND('Fall Input'!C161&lt;=Q$6,'Fall Input'!C161&gt;Q$5), $O$5, IF('Fall Input'!C161&gt;Q$5, $O$5, IF(AND('Fall Input'!C161&lt;=Q$5, 'Fall Input'!C161&gt;Q$4), $O$4, IF('Fall Input'!C161&gt;Q$4, $O$4, IF(AND('Fall Input'!C161&lt;=Q$4, 'Fall Input'!C161&gt;Q$3), $O$3, IF('Fall Input'!C161&gt;Q$3, $O$3, IF('Fall Input'!C161&lt;=Q$3, $O$2, “WHO KNOWS”)))))))))</f>
        <v/>
      </c>
      <c r="R162" s="129" t="str">
        <f>IF(OR('Fall Input'!D161="", R$3=""), "", IF('Fall Input'!D161&gt;R$6, $O$6, IF(AND('Fall Input'!D161&lt;=R$6,'Fall Input'!D161&gt;R$5), $O$5, IF('Fall Input'!D161&gt;R$5, $O$5, IF(AND('Fall Input'!D161&lt;=R$5, 'Fall Input'!D161&gt;R$4), $O$4, IF('Fall Input'!D161&gt;R$4, $O$4, IF(AND('Fall Input'!D161&lt;=R$4, 'Fall Input'!D161&gt;R$3), $O$3, IF('Fall Input'!D161&gt;R$3, $O$3, IF('Fall Input'!D161&lt;=R$3, $O$2, “WHO KNOWS”)))))))))</f>
        <v/>
      </c>
      <c r="S162" s="129" t="str">
        <f>IF(OR('Fall Input'!E161="", S$3=""), "", IF('Fall Input'!E161&gt;S$6, $O$6, IF(AND('Fall Input'!E161&lt;=S$6,'Fall Input'!E161&gt;S$5), $O$5, IF('Fall Input'!E161&gt;S$5, $O$5, IF(AND('Fall Input'!E161&lt;=S$5, 'Fall Input'!E161&gt;S$4), $O$4, IF('Fall Input'!E161&gt;S$4, $O$4, IF(AND('Fall Input'!E161&lt;=S$4, 'Fall Input'!E161&gt;S$3), $O$3, IF('Fall Input'!E161&gt;S$3, $O$3, IF('Fall Input'!E161&lt;=S$3, $O$2, “WHO KNOWS”)))))))))</f>
        <v/>
      </c>
      <c r="T162" s="129" t="str">
        <f>IF(OR('Fall Input'!F161="", T$3=""), "", IF('Fall Input'!F161&gt;T$6, $O$6, IF(AND('Fall Input'!F161&lt;=T$6,'Fall Input'!F161&gt;T$5), $O$5, IF('Fall Input'!F161&gt;T$5, $O$5, IF(AND('Fall Input'!F161&lt;=T$5, 'Fall Input'!F161&gt;T$4), $O$4, IF('Fall Input'!F161&gt;T$4, $O$4, IF(AND('Fall Input'!F161&lt;=T$4, 'Fall Input'!F161&gt;T$3), $O$3, IF('Fall Input'!F161&gt;T$3, $O$3, IF('Fall Input'!F161&lt;=T$3, $O$2, “WHO KNOWS”)))))))))</f>
        <v/>
      </c>
      <c r="V162" s="125"/>
      <c r="W162" s="105"/>
      <c r="AC162" s="106"/>
    </row>
    <row r="163" spans="1:29" ht="18.75" x14ac:dyDescent="0.3">
      <c r="A163" s="48" t="str">
        <f>IF('Fall Input'!A163="", "", 'Fall Input'!A163)</f>
        <v/>
      </c>
      <c r="B163" s="49" t="str">
        <f t="shared" si="28"/>
        <v/>
      </c>
      <c r="C163" s="49" t="str">
        <f t="shared" si="29"/>
        <v/>
      </c>
      <c r="D163" s="49" t="str">
        <f t="shared" si="30"/>
        <v/>
      </c>
      <c r="E163" s="49" t="str">
        <f t="shared" si="31"/>
        <v/>
      </c>
      <c r="F163" s="49" t="str">
        <f t="shared" si="32"/>
        <v/>
      </c>
      <c r="G163" s="144" t="str">
        <f t="shared" si="33"/>
        <v/>
      </c>
      <c r="H163" s="145"/>
      <c r="I163" s="130"/>
      <c r="J163" s="130"/>
      <c r="K163" s="132"/>
      <c r="L163" s="125"/>
      <c r="M163" s="128"/>
      <c r="O163" s="106" t="str">
        <f t="shared" si="34"/>
        <v/>
      </c>
      <c r="P163" s="129" t="str">
        <f>IF(OR('Fall Input'!B162="", P$3=""), "", IF('Fall Input'!B162&gt;P$6, $O$6, IF(AND('Fall Input'!B162&lt;=P$6,'Fall Input'!B162&gt;P$5), $O$5, IF('Fall Input'!B162&gt;P$5, $O$5, IF(AND('Fall Input'!B162&lt;=P$5, 'Fall Input'!B162&gt;P$4), $O$4, IF('Fall Input'!B162&gt;P$4, $O$4, IF(AND('Fall Input'!B162&lt;=P$4, 'Fall Input'!B162&gt;P$3), $O$3, IF('Fall Input'!B162&gt;P$3, $O$3, IF('Fall Input'!B162&lt;=P$3, $O$2, “WHO KNOWS”)))))))))</f>
        <v/>
      </c>
      <c r="Q163" s="129" t="str">
        <f>IF(OR('Fall Input'!C162="", Q$3=""), "", IF('Fall Input'!C162&gt;Q$6, $O$6, IF(AND('Fall Input'!C162&lt;=Q$6,'Fall Input'!C162&gt;Q$5), $O$5, IF('Fall Input'!C162&gt;Q$5, $O$5, IF(AND('Fall Input'!C162&lt;=Q$5, 'Fall Input'!C162&gt;Q$4), $O$4, IF('Fall Input'!C162&gt;Q$4, $O$4, IF(AND('Fall Input'!C162&lt;=Q$4, 'Fall Input'!C162&gt;Q$3), $O$3, IF('Fall Input'!C162&gt;Q$3, $O$3, IF('Fall Input'!C162&lt;=Q$3, $O$2, “WHO KNOWS”)))))))))</f>
        <v/>
      </c>
      <c r="R163" s="129" t="str">
        <f>IF(OR('Fall Input'!D162="", R$3=""), "", IF('Fall Input'!D162&gt;R$6, $O$6, IF(AND('Fall Input'!D162&lt;=R$6,'Fall Input'!D162&gt;R$5), $O$5, IF('Fall Input'!D162&gt;R$5, $O$5, IF(AND('Fall Input'!D162&lt;=R$5, 'Fall Input'!D162&gt;R$4), $O$4, IF('Fall Input'!D162&gt;R$4, $O$4, IF(AND('Fall Input'!D162&lt;=R$4, 'Fall Input'!D162&gt;R$3), $O$3, IF('Fall Input'!D162&gt;R$3, $O$3, IF('Fall Input'!D162&lt;=R$3, $O$2, “WHO KNOWS”)))))))))</f>
        <v/>
      </c>
      <c r="S163" s="129" t="str">
        <f>IF(OR('Fall Input'!E162="", S$3=""), "", IF('Fall Input'!E162&gt;S$6, $O$6, IF(AND('Fall Input'!E162&lt;=S$6,'Fall Input'!E162&gt;S$5), $O$5, IF('Fall Input'!E162&gt;S$5, $O$5, IF(AND('Fall Input'!E162&lt;=S$5, 'Fall Input'!E162&gt;S$4), $O$4, IF('Fall Input'!E162&gt;S$4, $O$4, IF(AND('Fall Input'!E162&lt;=S$4, 'Fall Input'!E162&gt;S$3), $O$3, IF('Fall Input'!E162&gt;S$3, $O$3, IF('Fall Input'!E162&lt;=S$3, $O$2, “WHO KNOWS”)))))))))</f>
        <v/>
      </c>
      <c r="T163" s="129" t="str">
        <f>IF(OR('Fall Input'!F162="", T$3=""), "", IF('Fall Input'!F162&gt;T$6, $O$6, IF(AND('Fall Input'!F162&lt;=T$6,'Fall Input'!F162&gt;T$5), $O$5, IF('Fall Input'!F162&gt;T$5, $O$5, IF(AND('Fall Input'!F162&lt;=T$5, 'Fall Input'!F162&gt;T$4), $O$4, IF('Fall Input'!F162&gt;T$4, $O$4, IF(AND('Fall Input'!F162&lt;=T$4, 'Fall Input'!F162&gt;T$3), $O$3, IF('Fall Input'!F162&gt;T$3, $O$3, IF('Fall Input'!F162&lt;=T$3, $O$2, “WHO KNOWS”)))))))))</f>
        <v/>
      </c>
      <c r="V163" s="125"/>
      <c r="W163" s="105"/>
      <c r="AC163" s="106"/>
    </row>
    <row r="164" spans="1:29" ht="18.75" x14ac:dyDescent="0.3">
      <c r="A164" s="48" t="str">
        <f>IF('Fall Input'!A164="", "", 'Fall Input'!A164)</f>
        <v/>
      </c>
      <c r="B164" s="49" t="str">
        <f t="shared" si="28"/>
        <v/>
      </c>
      <c r="C164" s="49" t="str">
        <f t="shared" si="29"/>
        <v/>
      </c>
      <c r="D164" s="49" t="str">
        <f t="shared" si="30"/>
        <v/>
      </c>
      <c r="E164" s="49" t="str">
        <f t="shared" si="31"/>
        <v/>
      </c>
      <c r="F164" s="49" t="str">
        <f t="shared" si="32"/>
        <v/>
      </c>
      <c r="G164" s="144" t="str">
        <f t="shared" si="33"/>
        <v/>
      </c>
      <c r="H164" s="145"/>
      <c r="I164" s="130"/>
      <c r="J164" s="130"/>
      <c r="K164" s="132"/>
      <c r="L164" s="125"/>
      <c r="M164" s="128"/>
      <c r="O164" s="106" t="str">
        <f t="shared" si="34"/>
        <v/>
      </c>
      <c r="P164" s="129" t="str">
        <f>IF(OR('Fall Input'!B163="", P$3=""), "", IF('Fall Input'!B163&gt;P$6, $O$6, IF(AND('Fall Input'!B163&lt;=P$6,'Fall Input'!B163&gt;P$5), $O$5, IF('Fall Input'!B163&gt;P$5, $O$5, IF(AND('Fall Input'!B163&lt;=P$5, 'Fall Input'!B163&gt;P$4), $O$4, IF('Fall Input'!B163&gt;P$4, $O$4, IF(AND('Fall Input'!B163&lt;=P$4, 'Fall Input'!B163&gt;P$3), $O$3, IF('Fall Input'!B163&gt;P$3, $O$3, IF('Fall Input'!B163&lt;=P$3, $O$2, “WHO KNOWS”)))))))))</f>
        <v/>
      </c>
      <c r="Q164" s="129" t="str">
        <f>IF(OR('Fall Input'!C163="", Q$3=""), "", IF('Fall Input'!C163&gt;Q$6, $O$6, IF(AND('Fall Input'!C163&lt;=Q$6,'Fall Input'!C163&gt;Q$5), $O$5, IF('Fall Input'!C163&gt;Q$5, $O$5, IF(AND('Fall Input'!C163&lt;=Q$5, 'Fall Input'!C163&gt;Q$4), $O$4, IF('Fall Input'!C163&gt;Q$4, $O$4, IF(AND('Fall Input'!C163&lt;=Q$4, 'Fall Input'!C163&gt;Q$3), $O$3, IF('Fall Input'!C163&gt;Q$3, $O$3, IF('Fall Input'!C163&lt;=Q$3, $O$2, “WHO KNOWS”)))))))))</f>
        <v/>
      </c>
      <c r="R164" s="129" t="str">
        <f>IF(OR('Fall Input'!D163="", R$3=""), "", IF('Fall Input'!D163&gt;R$6, $O$6, IF(AND('Fall Input'!D163&lt;=R$6,'Fall Input'!D163&gt;R$5), $O$5, IF('Fall Input'!D163&gt;R$5, $O$5, IF(AND('Fall Input'!D163&lt;=R$5, 'Fall Input'!D163&gt;R$4), $O$4, IF('Fall Input'!D163&gt;R$4, $O$4, IF(AND('Fall Input'!D163&lt;=R$4, 'Fall Input'!D163&gt;R$3), $O$3, IF('Fall Input'!D163&gt;R$3, $O$3, IF('Fall Input'!D163&lt;=R$3, $O$2, “WHO KNOWS”)))))))))</f>
        <v/>
      </c>
      <c r="S164" s="129" t="str">
        <f>IF(OR('Fall Input'!E163="", S$3=""), "", IF('Fall Input'!E163&gt;S$6, $O$6, IF(AND('Fall Input'!E163&lt;=S$6,'Fall Input'!E163&gt;S$5), $O$5, IF('Fall Input'!E163&gt;S$5, $O$5, IF(AND('Fall Input'!E163&lt;=S$5, 'Fall Input'!E163&gt;S$4), $O$4, IF('Fall Input'!E163&gt;S$4, $O$4, IF(AND('Fall Input'!E163&lt;=S$4, 'Fall Input'!E163&gt;S$3), $O$3, IF('Fall Input'!E163&gt;S$3, $O$3, IF('Fall Input'!E163&lt;=S$3, $O$2, “WHO KNOWS”)))))))))</f>
        <v/>
      </c>
      <c r="T164" s="129" t="str">
        <f>IF(OR('Fall Input'!F163="", T$3=""), "", IF('Fall Input'!F163&gt;T$6, $O$6, IF(AND('Fall Input'!F163&lt;=T$6,'Fall Input'!F163&gt;T$5), $O$5, IF('Fall Input'!F163&gt;T$5, $O$5, IF(AND('Fall Input'!F163&lt;=T$5, 'Fall Input'!F163&gt;T$4), $O$4, IF('Fall Input'!F163&gt;T$4, $O$4, IF(AND('Fall Input'!F163&lt;=T$4, 'Fall Input'!F163&gt;T$3), $O$3, IF('Fall Input'!F163&gt;T$3, $O$3, IF('Fall Input'!F163&lt;=T$3, $O$2, “WHO KNOWS”)))))))))</f>
        <v/>
      </c>
      <c r="V164" s="125"/>
      <c r="W164" s="105"/>
      <c r="AC164" s="106"/>
    </row>
    <row r="165" spans="1:29" ht="18.75" x14ac:dyDescent="0.3">
      <c r="A165" s="48" t="str">
        <f>IF('Fall Input'!A165="", "", 'Fall Input'!A165)</f>
        <v/>
      </c>
      <c r="B165" s="49" t="str">
        <f t="shared" si="28"/>
        <v/>
      </c>
      <c r="C165" s="49" t="str">
        <f t="shared" si="29"/>
        <v/>
      </c>
      <c r="D165" s="49" t="str">
        <f t="shared" si="30"/>
        <v/>
      </c>
      <c r="E165" s="49" t="str">
        <f t="shared" si="31"/>
        <v/>
      </c>
      <c r="F165" s="49" t="str">
        <f t="shared" si="32"/>
        <v/>
      </c>
      <c r="G165" s="144" t="str">
        <f t="shared" si="33"/>
        <v/>
      </c>
      <c r="H165" s="145"/>
      <c r="I165" s="130"/>
      <c r="J165" s="130"/>
      <c r="K165" s="132"/>
      <c r="L165" s="125"/>
      <c r="M165" s="128"/>
      <c r="O165" s="106" t="str">
        <f t="shared" si="34"/>
        <v/>
      </c>
      <c r="P165" s="129" t="str">
        <f>IF(OR('Fall Input'!B164="", P$3=""), "", IF('Fall Input'!B164&gt;P$6, $O$6, IF(AND('Fall Input'!B164&lt;=P$6,'Fall Input'!B164&gt;P$5), $O$5, IF('Fall Input'!B164&gt;P$5, $O$5, IF(AND('Fall Input'!B164&lt;=P$5, 'Fall Input'!B164&gt;P$4), $O$4, IF('Fall Input'!B164&gt;P$4, $O$4, IF(AND('Fall Input'!B164&lt;=P$4, 'Fall Input'!B164&gt;P$3), $O$3, IF('Fall Input'!B164&gt;P$3, $O$3, IF('Fall Input'!B164&lt;=P$3, $O$2, “WHO KNOWS”)))))))))</f>
        <v/>
      </c>
      <c r="Q165" s="129" t="str">
        <f>IF(OR('Fall Input'!C164="", Q$3=""), "", IF('Fall Input'!C164&gt;Q$6, $O$6, IF(AND('Fall Input'!C164&lt;=Q$6,'Fall Input'!C164&gt;Q$5), $O$5, IF('Fall Input'!C164&gt;Q$5, $O$5, IF(AND('Fall Input'!C164&lt;=Q$5, 'Fall Input'!C164&gt;Q$4), $O$4, IF('Fall Input'!C164&gt;Q$4, $O$4, IF(AND('Fall Input'!C164&lt;=Q$4, 'Fall Input'!C164&gt;Q$3), $O$3, IF('Fall Input'!C164&gt;Q$3, $O$3, IF('Fall Input'!C164&lt;=Q$3, $O$2, “WHO KNOWS”)))))))))</f>
        <v/>
      </c>
      <c r="R165" s="129" t="str">
        <f>IF(OR('Fall Input'!D164="", R$3=""), "", IF('Fall Input'!D164&gt;R$6, $O$6, IF(AND('Fall Input'!D164&lt;=R$6,'Fall Input'!D164&gt;R$5), $O$5, IF('Fall Input'!D164&gt;R$5, $O$5, IF(AND('Fall Input'!D164&lt;=R$5, 'Fall Input'!D164&gt;R$4), $O$4, IF('Fall Input'!D164&gt;R$4, $O$4, IF(AND('Fall Input'!D164&lt;=R$4, 'Fall Input'!D164&gt;R$3), $O$3, IF('Fall Input'!D164&gt;R$3, $O$3, IF('Fall Input'!D164&lt;=R$3, $O$2, “WHO KNOWS”)))))))))</f>
        <v/>
      </c>
      <c r="S165" s="129" t="str">
        <f>IF(OR('Fall Input'!E164="", S$3=""), "", IF('Fall Input'!E164&gt;S$6, $O$6, IF(AND('Fall Input'!E164&lt;=S$6,'Fall Input'!E164&gt;S$5), $O$5, IF('Fall Input'!E164&gt;S$5, $O$5, IF(AND('Fall Input'!E164&lt;=S$5, 'Fall Input'!E164&gt;S$4), $O$4, IF('Fall Input'!E164&gt;S$4, $O$4, IF(AND('Fall Input'!E164&lt;=S$4, 'Fall Input'!E164&gt;S$3), $O$3, IF('Fall Input'!E164&gt;S$3, $O$3, IF('Fall Input'!E164&lt;=S$3, $O$2, “WHO KNOWS”)))))))))</f>
        <v/>
      </c>
      <c r="T165" s="129" t="str">
        <f>IF(OR('Fall Input'!F164="", T$3=""), "", IF('Fall Input'!F164&gt;T$6, $O$6, IF(AND('Fall Input'!F164&lt;=T$6,'Fall Input'!F164&gt;T$5), $O$5, IF('Fall Input'!F164&gt;T$5, $O$5, IF(AND('Fall Input'!F164&lt;=T$5, 'Fall Input'!F164&gt;T$4), $O$4, IF('Fall Input'!F164&gt;T$4, $O$4, IF(AND('Fall Input'!F164&lt;=T$4, 'Fall Input'!F164&gt;T$3), $O$3, IF('Fall Input'!F164&gt;T$3, $O$3, IF('Fall Input'!F164&lt;=T$3, $O$2, “WHO KNOWS”)))))))))</f>
        <v/>
      </c>
      <c r="V165" s="125"/>
      <c r="W165" s="105"/>
      <c r="AC165" s="106"/>
    </row>
    <row r="166" spans="1:29" ht="18.75" x14ac:dyDescent="0.3">
      <c r="A166" s="48" t="str">
        <f>IF('Fall Input'!A166="", "", 'Fall Input'!A166)</f>
        <v/>
      </c>
      <c r="B166" s="49" t="str">
        <f t="shared" si="28"/>
        <v/>
      </c>
      <c r="C166" s="49" t="str">
        <f t="shared" si="29"/>
        <v/>
      </c>
      <c r="D166" s="49" t="str">
        <f t="shared" si="30"/>
        <v/>
      </c>
      <c r="E166" s="49" t="str">
        <f t="shared" si="31"/>
        <v/>
      </c>
      <c r="F166" s="49" t="str">
        <f t="shared" si="32"/>
        <v/>
      </c>
      <c r="G166" s="144" t="str">
        <f t="shared" si="33"/>
        <v/>
      </c>
      <c r="H166" s="145"/>
      <c r="I166" s="130"/>
      <c r="J166" s="130"/>
      <c r="K166" s="132"/>
      <c r="L166" s="125"/>
      <c r="M166" s="128"/>
      <c r="O166" s="106" t="str">
        <f t="shared" si="34"/>
        <v/>
      </c>
      <c r="P166" s="129" t="str">
        <f>IF(OR('Fall Input'!B165="", P$3=""), "", IF('Fall Input'!B165&gt;P$6, $O$6, IF(AND('Fall Input'!B165&lt;=P$6,'Fall Input'!B165&gt;P$5), $O$5, IF('Fall Input'!B165&gt;P$5, $O$5, IF(AND('Fall Input'!B165&lt;=P$5, 'Fall Input'!B165&gt;P$4), $O$4, IF('Fall Input'!B165&gt;P$4, $O$4, IF(AND('Fall Input'!B165&lt;=P$4, 'Fall Input'!B165&gt;P$3), $O$3, IF('Fall Input'!B165&gt;P$3, $O$3, IF('Fall Input'!B165&lt;=P$3, $O$2, “WHO KNOWS”)))))))))</f>
        <v/>
      </c>
      <c r="Q166" s="129" t="str">
        <f>IF(OR('Fall Input'!C165="", Q$3=""), "", IF('Fall Input'!C165&gt;Q$6, $O$6, IF(AND('Fall Input'!C165&lt;=Q$6,'Fall Input'!C165&gt;Q$5), $O$5, IF('Fall Input'!C165&gt;Q$5, $O$5, IF(AND('Fall Input'!C165&lt;=Q$5, 'Fall Input'!C165&gt;Q$4), $O$4, IF('Fall Input'!C165&gt;Q$4, $O$4, IF(AND('Fall Input'!C165&lt;=Q$4, 'Fall Input'!C165&gt;Q$3), $O$3, IF('Fall Input'!C165&gt;Q$3, $O$3, IF('Fall Input'!C165&lt;=Q$3, $O$2, “WHO KNOWS”)))))))))</f>
        <v/>
      </c>
      <c r="R166" s="129" t="str">
        <f>IF(OR('Fall Input'!D165="", R$3=""), "", IF('Fall Input'!D165&gt;R$6, $O$6, IF(AND('Fall Input'!D165&lt;=R$6,'Fall Input'!D165&gt;R$5), $O$5, IF('Fall Input'!D165&gt;R$5, $O$5, IF(AND('Fall Input'!D165&lt;=R$5, 'Fall Input'!D165&gt;R$4), $O$4, IF('Fall Input'!D165&gt;R$4, $O$4, IF(AND('Fall Input'!D165&lt;=R$4, 'Fall Input'!D165&gt;R$3), $O$3, IF('Fall Input'!D165&gt;R$3, $O$3, IF('Fall Input'!D165&lt;=R$3, $O$2, “WHO KNOWS”)))))))))</f>
        <v/>
      </c>
      <c r="S166" s="129" t="str">
        <f>IF(OR('Fall Input'!E165="", S$3=""), "", IF('Fall Input'!E165&gt;S$6, $O$6, IF(AND('Fall Input'!E165&lt;=S$6,'Fall Input'!E165&gt;S$5), $O$5, IF('Fall Input'!E165&gt;S$5, $O$5, IF(AND('Fall Input'!E165&lt;=S$5, 'Fall Input'!E165&gt;S$4), $O$4, IF('Fall Input'!E165&gt;S$4, $O$4, IF(AND('Fall Input'!E165&lt;=S$4, 'Fall Input'!E165&gt;S$3), $O$3, IF('Fall Input'!E165&gt;S$3, $O$3, IF('Fall Input'!E165&lt;=S$3, $O$2, “WHO KNOWS”)))))))))</f>
        <v/>
      </c>
      <c r="T166" s="129" t="str">
        <f>IF(OR('Fall Input'!F165="", T$3=""), "", IF('Fall Input'!F165&gt;T$6, $O$6, IF(AND('Fall Input'!F165&lt;=T$6,'Fall Input'!F165&gt;T$5), $O$5, IF('Fall Input'!F165&gt;T$5, $O$5, IF(AND('Fall Input'!F165&lt;=T$5, 'Fall Input'!F165&gt;T$4), $O$4, IF('Fall Input'!F165&gt;T$4, $O$4, IF(AND('Fall Input'!F165&lt;=T$4, 'Fall Input'!F165&gt;T$3), $O$3, IF('Fall Input'!F165&gt;T$3, $O$3, IF('Fall Input'!F165&lt;=T$3, $O$2, “WHO KNOWS”)))))))))</f>
        <v/>
      </c>
      <c r="V166" s="125"/>
      <c r="W166" s="105"/>
      <c r="AC166" s="106"/>
    </row>
    <row r="167" spans="1:29" ht="18.75" x14ac:dyDescent="0.3">
      <c r="A167" s="48" t="str">
        <f>IF('Fall Input'!A167="", "", 'Fall Input'!A167)</f>
        <v/>
      </c>
      <c r="B167" s="49" t="str">
        <f t="shared" si="28"/>
        <v/>
      </c>
      <c r="C167" s="49" t="str">
        <f t="shared" si="29"/>
        <v/>
      </c>
      <c r="D167" s="49" t="str">
        <f t="shared" si="30"/>
        <v/>
      </c>
      <c r="E167" s="49" t="str">
        <f t="shared" si="31"/>
        <v/>
      </c>
      <c r="F167" s="49" t="str">
        <f t="shared" si="32"/>
        <v/>
      </c>
      <c r="G167" s="144" t="str">
        <f t="shared" si="33"/>
        <v/>
      </c>
      <c r="H167" s="145"/>
      <c r="I167" s="130"/>
      <c r="J167" s="130"/>
      <c r="K167" s="132"/>
      <c r="L167" s="125"/>
      <c r="M167" s="128"/>
      <c r="O167" s="106" t="str">
        <f t="shared" si="34"/>
        <v/>
      </c>
      <c r="P167" s="129" t="str">
        <f>IF(OR('Fall Input'!B166="", P$3=""), "", IF('Fall Input'!B166&gt;P$6, $O$6, IF(AND('Fall Input'!B166&lt;=P$6,'Fall Input'!B166&gt;P$5), $O$5, IF('Fall Input'!B166&gt;P$5, $O$5, IF(AND('Fall Input'!B166&lt;=P$5, 'Fall Input'!B166&gt;P$4), $O$4, IF('Fall Input'!B166&gt;P$4, $O$4, IF(AND('Fall Input'!B166&lt;=P$4, 'Fall Input'!B166&gt;P$3), $O$3, IF('Fall Input'!B166&gt;P$3, $O$3, IF('Fall Input'!B166&lt;=P$3, $O$2, “WHO KNOWS”)))))))))</f>
        <v/>
      </c>
      <c r="Q167" s="129" t="str">
        <f>IF(OR('Fall Input'!C166="", Q$3=""), "", IF('Fall Input'!C166&gt;Q$6, $O$6, IF(AND('Fall Input'!C166&lt;=Q$6,'Fall Input'!C166&gt;Q$5), $O$5, IF('Fall Input'!C166&gt;Q$5, $O$5, IF(AND('Fall Input'!C166&lt;=Q$5, 'Fall Input'!C166&gt;Q$4), $O$4, IF('Fall Input'!C166&gt;Q$4, $O$4, IF(AND('Fall Input'!C166&lt;=Q$4, 'Fall Input'!C166&gt;Q$3), $O$3, IF('Fall Input'!C166&gt;Q$3, $O$3, IF('Fall Input'!C166&lt;=Q$3, $O$2, “WHO KNOWS”)))))))))</f>
        <v/>
      </c>
      <c r="R167" s="129" t="str">
        <f>IF(OR('Fall Input'!D166="", R$3=""), "", IF('Fall Input'!D166&gt;R$6, $O$6, IF(AND('Fall Input'!D166&lt;=R$6,'Fall Input'!D166&gt;R$5), $O$5, IF('Fall Input'!D166&gt;R$5, $O$5, IF(AND('Fall Input'!D166&lt;=R$5, 'Fall Input'!D166&gt;R$4), $O$4, IF('Fall Input'!D166&gt;R$4, $O$4, IF(AND('Fall Input'!D166&lt;=R$4, 'Fall Input'!D166&gt;R$3), $O$3, IF('Fall Input'!D166&gt;R$3, $O$3, IF('Fall Input'!D166&lt;=R$3, $O$2, “WHO KNOWS”)))))))))</f>
        <v/>
      </c>
      <c r="S167" s="129" t="str">
        <f>IF(OR('Fall Input'!E166="", S$3=""), "", IF('Fall Input'!E166&gt;S$6, $O$6, IF(AND('Fall Input'!E166&lt;=S$6,'Fall Input'!E166&gt;S$5), $O$5, IF('Fall Input'!E166&gt;S$5, $O$5, IF(AND('Fall Input'!E166&lt;=S$5, 'Fall Input'!E166&gt;S$4), $O$4, IF('Fall Input'!E166&gt;S$4, $O$4, IF(AND('Fall Input'!E166&lt;=S$4, 'Fall Input'!E166&gt;S$3), $O$3, IF('Fall Input'!E166&gt;S$3, $O$3, IF('Fall Input'!E166&lt;=S$3, $O$2, “WHO KNOWS”)))))))))</f>
        <v/>
      </c>
      <c r="T167" s="129" t="str">
        <f>IF(OR('Fall Input'!F166="", T$3=""), "", IF('Fall Input'!F166&gt;T$6, $O$6, IF(AND('Fall Input'!F166&lt;=T$6,'Fall Input'!F166&gt;T$5), $O$5, IF('Fall Input'!F166&gt;T$5, $O$5, IF(AND('Fall Input'!F166&lt;=T$5, 'Fall Input'!F166&gt;T$4), $O$4, IF('Fall Input'!F166&gt;T$4, $O$4, IF(AND('Fall Input'!F166&lt;=T$4, 'Fall Input'!F166&gt;T$3), $O$3, IF('Fall Input'!F166&gt;T$3, $O$3, IF('Fall Input'!F166&lt;=T$3, $O$2, “WHO KNOWS”)))))))))</f>
        <v/>
      </c>
      <c r="V167" s="125"/>
      <c r="W167" s="105"/>
      <c r="AC167" s="106"/>
    </row>
    <row r="168" spans="1:29" ht="18.75" x14ac:dyDescent="0.3">
      <c r="A168" s="48" t="str">
        <f>IF('Fall Input'!A168="", "", 'Fall Input'!A168)</f>
        <v/>
      </c>
      <c r="B168" s="49" t="str">
        <f t="shared" ref="B168:B199" si="35">IF(P169="", "", IF(P169=1, $N$2, IF(P169=2, $N$3, IF(P169=3, $N$4, IF(P169=4, $N$5, IF(P169=5, $N$6, ""))))))</f>
        <v/>
      </c>
      <c r="C168" s="49" t="str">
        <f t="shared" ref="C168:C199" si="36">IF(Q169="", "", IF(Q169=1, $N$2, IF(Q169=2, $N$3, IF(Q169=3, $N$4, IF(Q169=4, $N$5, IF(Q169=5, $N$6, ""))))))</f>
        <v/>
      </c>
      <c r="D168" s="49" t="str">
        <f t="shared" ref="D168:D199" si="37">IF(R169="", "", IF(R169=1, $N$2, IF(R169=2, $N$3, IF(R169=3, $N$4, IF(R169=4, $N$5, IF(R169=5, $N$6, ""))))))</f>
        <v/>
      </c>
      <c r="E168" s="49" t="str">
        <f t="shared" ref="E168:E199" si="38">IF(S169="", "", IF(S169=1, $N$2, IF(S169=2, $N$3, IF(S169=3, $N$4, IF(S169=4, $N$5, IF(S169=5, $N$6, ""))))))</f>
        <v/>
      </c>
      <c r="F168" s="49" t="str">
        <f t="shared" ref="F168:F199" si="39">IF(T169="", "", IF(T169=1, $N$2, IF(T169=2, $N$3, IF(T169=3, $N$4, IF(T169=4, $N$5, IF(T169=5, $N$6, ""))))))</f>
        <v/>
      </c>
      <c r="G168" s="144" t="str">
        <f t="shared" ref="G168:G199" si="40">IF(H168&lt;&gt;"", H168,IF(O169="","",IF(O169=1,$N$2,IF(O169=2,$N$3,IF(O169=3,$N$4,IF(O169=4,$N$5,IF(O169=5,$N$6,H168)))))))</f>
        <v/>
      </c>
      <c r="H168" s="145"/>
      <c r="I168" s="130"/>
      <c r="J168" s="130"/>
      <c r="K168" s="132"/>
      <c r="L168" s="125"/>
      <c r="M168" s="128"/>
      <c r="O168" s="106" t="str">
        <f t="shared" si="34"/>
        <v/>
      </c>
      <c r="P168" s="129" t="str">
        <f>IF(OR('Fall Input'!B167="", P$3=""), "", IF('Fall Input'!B167&gt;P$6, $O$6, IF(AND('Fall Input'!B167&lt;=P$6,'Fall Input'!B167&gt;P$5), $O$5, IF('Fall Input'!B167&gt;P$5, $O$5, IF(AND('Fall Input'!B167&lt;=P$5, 'Fall Input'!B167&gt;P$4), $O$4, IF('Fall Input'!B167&gt;P$4, $O$4, IF(AND('Fall Input'!B167&lt;=P$4, 'Fall Input'!B167&gt;P$3), $O$3, IF('Fall Input'!B167&gt;P$3, $O$3, IF('Fall Input'!B167&lt;=P$3, $O$2, “WHO KNOWS”)))))))))</f>
        <v/>
      </c>
      <c r="Q168" s="129" t="str">
        <f>IF(OR('Fall Input'!C167="", Q$3=""), "", IF('Fall Input'!C167&gt;Q$6, $O$6, IF(AND('Fall Input'!C167&lt;=Q$6,'Fall Input'!C167&gt;Q$5), $O$5, IF('Fall Input'!C167&gt;Q$5, $O$5, IF(AND('Fall Input'!C167&lt;=Q$5, 'Fall Input'!C167&gt;Q$4), $O$4, IF('Fall Input'!C167&gt;Q$4, $O$4, IF(AND('Fall Input'!C167&lt;=Q$4, 'Fall Input'!C167&gt;Q$3), $O$3, IF('Fall Input'!C167&gt;Q$3, $O$3, IF('Fall Input'!C167&lt;=Q$3, $O$2, “WHO KNOWS”)))))))))</f>
        <v/>
      </c>
      <c r="R168" s="129" t="str">
        <f>IF(OR('Fall Input'!D167="", R$3=""), "", IF('Fall Input'!D167&gt;R$6, $O$6, IF(AND('Fall Input'!D167&lt;=R$6,'Fall Input'!D167&gt;R$5), $O$5, IF('Fall Input'!D167&gt;R$5, $O$5, IF(AND('Fall Input'!D167&lt;=R$5, 'Fall Input'!D167&gt;R$4), $O$4, IF('Fall Input'!D167&gt;R$4, $O$4, IF(AND('Fall Input'!D167&lt;=R$4, 'Fall Input'!D167&gt;R$3), $O$3, IF('Fall Input'!D167&gt;R$3, $O$3, IF('Fall Input'!D167&lt;=R$3, $O$2, “WHO KNOWS”)))))))))</f>
        <v/>
      </c>
      <c r="S168" s="129" t="str">
        <f>IF(OR('Fall Input'!E167="", S$3=""), "", IF('Fall Input'!E167&gt;S$6, $O$6, IF(AND('Fall Input'!E167&lt;=S$6,'Fall Input'!E167&gt;S$5), $O$5, IF('Fall Input'!E167&gt;S$5, $O$5, IF(AND('Fall Input'!E167&lt;=S$5, 'Fall Input'!E167&gt;S$4), $O$4, IF('Fall Input'!E167&gt;S$4, $O$4, IF(AND('Fall Input'!E167&lt;=S$4, 'Fall Input'!E167&gt;S$3), $O$3, IF('Fall Input'!E167&gt;S$3, $O$3, IF('Fall Input'!E167&lt;=S$3, $O$2, “WHO KNOWS”)))))))))</f>
        <v/>
      </c>
      <c r="T168" s="129" t="str">
        <f>IF(OR('Fall Input'!F167="", T$3=""), "", IF('Fall Input'!F167&gt;T$6, $O$6, IF(AND('Fall Input'!F167&lt;=T$6,'Fall Input'!F167&gt;T$5), $O$5, IF('Fall Input'!F167&gt;T$5, $O$5, IF(AND('Fall Input'!F167&lt;=T$5, 'Fall Input'!F167&gt;T$4), $O$4, IF('Fall Input'!F167&gt;T$4, $O$4, IF(AND('Fall Input'!F167&lt;=T$4, 'Fall Input'!F167&gt;T$3), $O$3, IF('Fall Input'!F167&gt;T$3, $O$3, IF('Fall Input'!F167&lt;=T$3, $O$2, “WHO KNOWS”)))))))))</f>
        <v/>
      </c>
      <c r="V168" s="125"/>
      <c r="W168" s="105"/>
      <c r="AC168" s="106"/>
    </row>
    <row r="169" spans="1:29" ht="18.75" x14ac:dyDescent="0.3">
      <c r="A169" s="48" t="str">
        <f>IF('Fall Input'!A169="", "", 'Fall Input'!A169)</f>
        <v/>
      </c>
      <c r="B169" s="49" t="str">
        <f t="shared" si="35"/>
        <v/>
      </c>
      <c r="C169" s="49" t="str">
        <f t="shared" si="36"/>
        <v/>
      </c>
      <c r="D169" s="49" t="str">
        <f t="shared" si="37"/>
        <v/>
      </c>
      <c r="E169" s="49" t="str">
        <f t="shared" si="38"/>
        <v/>
      </c>
      <c r="F169" s="49" t="str">
        <f t="shared" si="39"/>
        <v/>
      </c>
      <c r="G169" s="144" t="str">
        <f t="shared" si="40"/>
        <v/>
      </c>
      <c r="H169" s="145"/>
      <c r="I169" s="130"/>
      <c r="J169" s="130"/>
      <c r="K169" s="132"/>
      <c r="L169" s="125"/>
      <c r="M169" s="128"/>
      <c r="O169" s="106" t="str">
        <f t="shared" si="34"/>
        <v/>
      </c>
      <c r="P169" s="129" t="str">
        <f>IF(OR('Fall Input'!B168="", P$3=""), "", IF('Fall Input'!B168&gt;P$6, $O$6, IF(AND('Fall Input'!B168&lt;=P$6,'Fall Input'!B168&gt;P$5), $O$5, IF('Fall Input'!B168&gt;P$5, $O$5, IF(AND('Fall Input'!B168&lt;=P$5, 'Fall Input'!B168&gt;P$4), $O$4, IF('Fall Input'!B168&gt;P$4, $O$4, IF(AND('Fall Input'!B168&lt;=P$4, 'Fall Input'!B168&gt;P$3), $O$3, IF('Fall Input'!B168&gt;P$3, $O$3, IF('Fall Input'!B168&lt;=P$3, $O$2, “WHO KNOWS”)))))))))</f>
        <v/>
      </c>
      <c r="Q169" s="129" t="str">
        <f>IF(OR('Fall Input'!C168="", Q$3=""), "", IF('Fall Input'!C168&gt;Q$6, $O$6, IF(AND('Fall Input'!C168&lt;=Q$6,'Fall Input'!C168&gt;Q$5), $O$5, IF('Fall Input'!C168&gt;Q$5, $O$5, IF(AND('Fall Input'!C168&lt;=Q$5, 'Fall Input'!C168&gt;Q$4), $O$4, IF('Fall Input'!C168&gt;Q$4, $O$4, IF(AND('Fall Input'!C168&lt;=Q$4, 'Fall Input'!C168&gt;Q$3), $O$3, IF('Fall Input'!C168&gt;Q$3, $O$3, IF('Fall Input'!C168&lt;=Q$3, $O$2, “WHO KNOWS”)))))))))</f>
        <v/>
      </c>
      <c r="R169" s="129" t="str">
        <f>IF(OR('Fall Input'!D168="", R$3=""), "", IF('Fall Input'!D168&gt;R$6, $O$6, IF(AND('Fall Input'!D168&lt;=R$6,'Fall Input'!D168&gt;R$5), $O$5, IF('Fall Input'!D168&gt;R$5, $O$5, IF(AND('Fall Input'!D168&lt;=R$5, 'Fall Input'!D168&gt;R$4), $O$4, IF('Fall Input'!D168&gt;R$4, $O$4, IF(AND('Fall Input'!D168&lt;=R$4, 'Fall Input'!D168&gt;R$3), $O$3, IF('Fall Input'!D168&gt;R$3, $O$3, IF('Fall Input'!D168&lt;=R$3, $O$2, “WHO KNOWS”)))))))))</f>
        <v/>
      </c>
      <c r="S169" s="129" t="str">
        <f>IF(OR('Fall Input'!E168="", S$3=""), "", IF('Fall Input'!E168&gt;S$6, $O$6, IF(AND('Fall Input'!E168&lt;=S$6,'Fall Input'!E168&gt;S$5), $O$5, IF('Fall Input'!E168&gt;S$5, $O$5, IF(AND('Fall Input'!E168&lt;=S$5, 'Fall Input'!E168&gt;S$4), $O$4, IF('Fall Input'!E168&gt;S$4, $O$4, IF(AND('Fall Input'!E168&lt;=S$4, 'Fall Input'!E168&gt;S$3), $O$3, IF('Fall Input'!E168&gt;S$3, $O$3, IF('Fall Input'!E168&lt;=S$3, $O$2, “WHO KNOWS”)))))))))</f>
        <v/>
      </c>
      <c r="T169" s="129" t="str">
        <f>IF(OR('Fall Input'!F168="", T$3=""), "", IF('Fall Input'!F168&gt;T$6, $O$6, IF(AND('Fall Input'!F168&lt;=T$6,'Fall Input'!F168&gt;T$5), $O$5, IF('Fall Input'!F168&gt;T$5, $O$5, IF(AND('Fall Input'!F168&lt;=T$5, 'Fall Input'!F168&gt;T$4), $O$4, IF('Fall Input'!F168&gt;T$4, $O$4, IF(AND('Fall Input'!F168&lt;=T$4, 'Fall Input'!F168&gt;T$3), $O$3, IF('Fall Input'!F168&gt;T$3, $O$3, IF('Fall Input'!F168&lt;=T$3, $O$2, “WHO KNOWS”)))))))))</f>
        <v/>
      </c>
      <c r="V169" s="125"/>
      <c r="W169" s="105"/>
      <c r="AC169" s="106"/>
    </row>
    <row r="170" spans="1:29" ht="18.75" x14ac:dyDescent="0.3">
      <c r="A170" s="48" t="str">
        <f>IF('Fall Input'!A170="", "", 'Fall Input'!A170)</f>
        <v/>
      </c>
      <c r="B170" s="49" t="str">
        <f t="shared" si="35"/>
        <v/>
      </c>
      <c r="C170" s="49" t="str">
        <f t="shared" si="36"/>
        <v/>
      </c>
      <c r="D170" s="49" t="str">
        <f t="shared" si="37"/>
        <v/>
      </c>
      <c r="E170" s="49" t="str">
        <f t="shared" si="38"/>
        <v/>
      </c>
      <c r="F170" s="49" t="str">
        <f t="shared" si="39"/>
        <v/>
      </c>
      <c r="G170" s="144" t="str">
        <f t="shared" si="40"/>
        <v/>
      </c>
      <c r="H170" s="145"/>
      <c r="I170" s="130"/>
      <c r="J170" s="130"/>
      <c r="K170" s="132"/>
      <c r="L170" s="125"/>
      <c r="M170" s="128"/>
      <c r="O170" s="106" t="str">
        <f t="shared" si="34"/>
        <v/>
      </c>
      <c r="P170" s="129" t="str">
        <f>IF(OR('Fall Input'!B169="", P$3=""), "", IF('Fall Input'!B169&gt;P$6, $O$6, IF(AND('Fall Input'!B169&lt;=P$6,'Fall Input'!B169&gt;P$5), $O$5, IF('Fall Input'!B169&gt;P$5, $O$5, IF(AND('Fall Input'!B169&lt;=P$5, 'Fall Input'!B169&gt;P$4), $O$4, IF('Fall Input'!B169&gt;P$4, $O$4, IF(AND('Fall Input'!B169&lt;=P$4, 'Fall Input'!B169&gt;P$3), $O$3, IF('Fall Input'!B169&gt;P$3, $O$3, IF('Fall Input'!B169&lt;=P$3, $O$2, “WHO KNOWS”)))))))))</f>
        <v/>
      </c>
      <c r="Q170" s="129" t="str">
        <f>IF(OR('Fall Input'!C169="", Q$3=""), "", IF('Fall Input'!C169&gt;Q$6, $O$6, IF(AND('Fall Input'!C169&lt;=Q$6,'Fall Input'!C169&gt;Q$5), $O$5, IF('Fall Input'!C169&gt;Q$5, $O$5, IF(AND('Fall Input'!C169&lt;=Q$5, 'Fall Input'!C169&gt;Q$4), $O$4, IF('Fall Input'!C169&gt;Q$4, $O$4, IF(AND('Fall Input'!C169&lt;=Q$4, 'Fall Input'!C169&gt;Q$3), $O$3, IF('Fall Input'!C169&gt;Q$3, $O$3, IF('Fall Input'!C169&lt;=Q$3, $O$2, “WHO KNOWS”)))))))))</f>
        <v/>
      </c>
      <c r="R170" s="129" t="str">
        <f>IF(OR('Fall Input'!D169="", R$3=""), "", IF('Fall Input'!D169&gt;R$6, $O$6, IF(AND('Fall Input'!D169&lt;=R$6,'Fall Input'!D169&gt;R$5), $O$5, IF('Fall Input'!D169&gt;R$5, $O$5, IF(AND('Fall Input'!D169&lt;=R$5, 'Fall Input'!D169&gt;R$4), $O$4, IF('Fall Input'!D169&gt;R$4, $O$4, IF(AND('Fall Input'!D169&lt;=R$4, 'Fall Input'!D169&gt;R$3), $O$3, IF('Fall Input'!D169&gt;R$3, $O$3, IF('Fall Input'!D169&lt;=R$3, $O$2, “WHO KNOWS”)))))))))</f>
        <v/>
      </c>
      <c r="S170" s="129" t="str">
        <f>IF(OR('Fall Input'!E169="", S$3=""), "", IF('Fall Input'!E169&gt;S$6, $O$6, IF(AND('Fall Input'!E169&lt;=S$6,'Fall Input'!E169&gt;S$5), $O$5, IF('Fall Input'!E169&gt;S$5, $O$5, IF(AND('Fall Input'!E169&lt;=S$5, 'Fall Input'!E169&gt;S$4), $O$4, IF('Fall Input'!E169&gt;S$4, $O$4, IF(AND('Fall Input'!E169&lt;=S$4, 'Fall Input'!E169&gt;S$3), $O$3, IF('Fall Input'!E169&gt;S$3, $O$3, IF('Fall Input'!E169&lt;=S$3, $O$2, “WHO KNOWS”)))))))))</f>
        <v/>
      </c>
      <c r="T170" s="129" t="str">
        <f>IF(OR('Fall Input'!F169="", T$3=""), "", IF('Fall Input'!F169&gt;T$6, $O$6, IF(AND('Fall Input'!F169&lt;=T$6,'Fall Input'!F169&gt;T$5), $O$5, IF('Fall Input'!F169&gt;T$5, $O$5, IF(AND('Fall Input'!F169&lt;=T$5, 'Fall Input'!F169&gt;T$4), $O$4, IF('Fall Input'!F169&gt;T$4, $O$4, IF(AND('Fall Input'!F169&lt;=T$4, 'Fall Input'!F169&gt;T$3), $O$3, IF('Fall Input'!F169&gt;T$3, $O$3, IF('Fall Input'!F169&lt;=T$3, $O$2, “WHO KNOWS”)))))))))</f>
        <v/>
      </c>
      <c r="V170" s="125"/>
      <c r="W170" s="105"/>
      <c r="AC170" s="106"/>
    </row>
    <row r="171" spans="1:29" ht="18.75" x14ac:dyDescent="0.3">
      <c r="A171" s="48" t="str">
        <f>IF('Fall Input'!A171="", "", 'Fall Input'!A171)</f>
        <v/>
      </c>
      <c r="B171" s="49" t="str">
        <f t="shared" si="35"/>
        <v/>
      </c>
      <c r="C171" s="49" t="str">
        <f t="shared" si="36"/>
        <v/>
      </c>
      <c r="D171" s="49" t="str">
        <f t="shared" si="37"/>
        <v/>
      </c>
      <c r="E171" s="49" t="str">
        <f t="shared" si="38"/>
        <v/>
      </c>
      <c r="F171" s="49" t="str">
        <f t="shared" si="39"/>
        <v/>
      </c>
      <c r="G171" s="144" t="str">
        <f t="shared" si="40"/>
        <v/>
      </c>
      <c r="H171" s="145"/>
      <c r="I171" s="130"/>
      <c r="J171" s="130"/>
      <c r="K171" s="132"/>
      <c r="L171" s="125"/>
      <c r="M171" s="128"/>
      <c r="O171" s="106" t="str">
        <f t="shared" si="34"/>
        <v/>
      </c>
      <c r="P171" s="129" t="str">
        <f>IF(OR('Fall Input'!B170="", P$3=""), "", IF('Fall Input'!B170&gt;P$6, $O$6, IF(AND('Fall Input'!B170&lt;=P$6,'Fall Input'!B170&gt;P$5), $O$5, IF('Fall Input'!B170&gt;P$5, $O$5, IF(AND('Fall Input'!B170&lt;=P$5, 'Fall Input'!B170&gt;P$4), $O$4, IF('Fall Input'!B170&gt;P$4, $O$4, IF(AND('Fall Input'!B170&lt;=P$4, 'Fall Input'!B170&gt;P$3), $O$3, IF('Fall Input'!B170&gt;P$3, $O$3, IF('Fall Input'!B170&lt;=P$3, $O$2, “WHO KNOWS”)))))))))</f>
        <v/>
      </c>
      <c r="Q171" s="129" t="str">
        <f>IF(OR('Fall Input'!C170="", Q$3=""), "", IF('Fall Input'!C170&gt;Q$6, $O$6, IF(AND('Fall Input'!C170&lt;=Q$6,'Fall Input'!C170&gt;Q$5), $O$5, IF('Fall Input'!C170&gt;Q$5, $O$5, IF(AND('Fall Input'!C170&lt;=Q$5, 'Fall Input'!C170&gt;Q$4), $O$4, IF('Fall Input'!C170&gt;Q$4, $O$4, IF(AND('Fall Input'!C170&lt;=Q$4, 'Fall Input'!C170&gt;Q$3), $O$3, IF('Fall Input'!C170&gt;Q$3, $O$3, IF('Fall Input'!C170&lt;=Q$3, $O$2, “WHO KNOWS”)))))))))</f>
        <v/>
      </c>
      <c r="R171" s="129" t="str">
        <f>IF(OR('Fall Input'!D170="", R$3=""), "", IF('Fall Input'!D170&gt;R$6, $O$6, IF(AND('Fall Input'!D170&lt;=R$6,'Fall Input'!D170&gt;R$5), $O$5, IF('Fall Input'!D170&gt;R$5, $O$5, IF(AND('Fall Input'!D170&lt;=R$5, 'Fall Input'!D170&gt;R$4), $O$4, IF('Fall Input'!D170&gt;R$4, $O$4, IF(AND('Fall Input'!D170&lt;=R$4, 'Fall Input'!D170&gt;R$3), $O$3, IF('Fall Input'!D170&gt;R$3, $O$3, IF('Fall Input'!D170&lt;=R$3, $O$2, “WHO KNOWS”)))))))))</f>
        <v/>
      </c>
      <c r="S171" s="129" t="str">
        <f>IF(OR('Fall Input'!E170="", S$3=""), "", IF('Fall Input'!E170&gt;S$6, $O$6, IF(AND('Fall Input'!E170&lt;=S$6,'Fall Input'!E170&gt;S$5), $O$5, IF('Fall Input'!E170&gt;S$5, $O$5, IF(AND('Fall Input'!E170&lt;=S$5, 'Fall Input'!E170&gt;S$4), $O$4, IF('Fall Input'!E170&gt;S$4, $O$4, IF(AND('Fall Input'!E170&lt;=S$4, 'Fall Input'!E170&gt;S$3), $O$3, IF('Fall Input'!E170&gt;S$3, $O$3, IF('Fall Input'!E170&lt;=S$3, $O$2, “WHO KNOWS”)))))))))</f>
        <v/>
      </c>
      <c r="T171" s="129" t="str">
        <f>IF(OR('Fall Input'!F170="", T$3=""), "", IF('Fall Input'!F170&gt;T$6, $O$6, IF(AND('Fall Input'!F170&lt;=T$6,'Fall Input'!F170&gt;T$5), $O$5, IF('Fall Input'!F170&gt;T$5, $O$5, IF(AND('Fall Input'!F170&lt;=T$5, 'Fall Input'!F170&gt;T$4), $O$4, IF('Fall Input'!F170&gt;T$4, $O$4, IF(AND('Fall Input'!F170&lt;=T$4, 'Fall Input'!F170&gt;T$3), $O$3, IF('Fall Input'!F170&gt;T$3, $O$3, IF('Fall Input'!F170&lt;=T$3, $O$2, “WHO KNOWS”)))))))))</f>
        <v/>
      </c>
      <c r="V171" s="125"/>
      <c r="W171" s="105"/>
      <c r="AC171" s="106"/>
    </row>
    <row r="172" spans="1:29" ht="18.75" x14ac:dyDescent="0.3">
      <c r="A172" s="48" t="str">
        <f>IF('Fall Input'!A172="", "", 'Fall Input'!A172)</f>
        <v/>
      </c>
      <c r="B172" s="49" t="str">
        <f t="shared" si="35"/>
        <v/>
      </c>
      <c r="C172" s="49" t="str">
        <f t="shared" si="36"/>
        <v/>
      </c>
      <c r="D172" s="49" t="str">
        <f t="shared" si="37"/>
        <v/>
      </c>
      <c r="E172" s="49" t="str">
        <f t="shared" si="38"/>
        <v/>
      </c>
      <c r="F172" s="49" t="str">
        <f t="shared" si="39"/>
        <v/>
      </c>
      <c r="G172" s="144" t="str">
        <f t="shared" si="40"/>
        <v/>
      </c>
      <c r="H172" s="145"/>
      <c r="I172" s="130"/>
      <c r="J172" s="130"/>
      <c r="K172" s="132"/>
      <c r="L172" s="125"/>
      <c r="M172" s="128"/>
      <c r="O172" s="106" t="str">
        <f t="shared" si="34"/>
        <v/>
      </c>
      <c r="P172" s="129" t="str">
        <f>IF(OR('Fall Input'!B171="", P$3=""), "", IF('Fall Input'!B171&gt;P$6, $O$6, IF(AND('Fall Input'!B171&lt;=P$6,'Fall Input'!B171&gt;P$5), $O$5, IF('Fall Input'!B171&gt;P$5, $O$5, IF(AND('Fall Input'!B171&lt;=P$5, 'Fall Input'!B171&gt;P$4), $O$4, IF('Fall Input'!B171&gt;P$4, $O$4, IF(AND('Fall Input'!B171&lt;=P$4, 'Fall Input'!B171&gt;P$3), $O$3, IF('Fall Input'!B171&gt;P$3, $O$3, IF('Fall Input'!B171&lt;=P$3, $O$2, “WHO KNOWS”)))))))))</f>
        <v/>
      </c>
      <c r="Q172" s="129" t="str">
        <f>IF(OR('Fall Input'!C171="", Q$3=""), "", IF('Fall Input'!C171&gt;Q$6, $O$6, IF(AND('Fall Input'!C171&lt;=Q$6,'Fall Input'!C171&gt;Q$5), $O$5, IF('Fall Input'!C171&gt;Q$5, $O$5, IF(AND('Fall Input'!C171&lt;=Q$5, 'Fall Input'!C171&gt;Q$4), $O$4, IF('Fall Input'!C171&gt;Q$4, $O$4, IF(AND('Fall Input'!C171&lt;=Q$4, 'Fall Input'!C171&gt;Q$3), $O$3, IF('Fall Input'!C171&gt;Q$3, $O$3, IF('Fall Input'!C171&lt;=Q$3, $O$2, “WHO KNOWS”)))))))))</f>
        <v/>
      </c>
      <c r="R172" s="129" t="str">
        <f>IF(OR('Fall Input'!D171="", R$3=""), "", IF('Fall Input'!D171&gt;R$6, $O$6, IF(AND('Fall Input'!D171&lt;=R$6,'Fall Input'!D171&gt;R$5), $O$5, IF('Fall Input'!D171&gt;R$5, $O$5, IF(AND('Fall Input'!D171&lt;=R$5, 'Fall Input'!D171&gt;R$4), $O$4, IF('Fall Input'!D171&gt;R$4, $O$4, IF(AND('Fall Input'!D171&lt;=R$4, 'Fall Input'!D171&gt;R$3), $O$3, IF('Fall Input'!D171&gt;R$3, $O$3, IF('Fall Input'!D171&lt;=R$3, $O$2, “WHO KNOWS”)))))))))</f>
        <v/>
      </c>
      <c r="S172" s="129" t="str">
        <f>IF(OR('Fall Input'!E171="", S$3=""), "", IF('Fall Input'!E171&gt;S$6, $O$6, IF(AND('Fall Input'!E171&lt;=S$6,'Fall Input'!E171&gt;S$5), $O$5, IF('Fall Input'!E171&gt;S$5, $O$5, IF(AND('Fall Input'!E171&lt;=S$5, 'Fall Input'!E171&gt;S$4), $O$4, IF('Fall Input'!E171&gt;S$4, $O$4, IF(AND('Fall Input'!E171&lt;=S$4, 'Fall Input'!E171&gt;S$3), $O$3, IF('Fall Input'!E171&gt;S$3, $O$3, IF('Fall Input'!E171&lt;=S$3, $O$2, “WHO KNOWS”)))))))))</f>
        <v/>
      </c>
      <c r="T172" s="129" t="str">
        <f>IF(OR('Fall Input'!F171="", T$3=""), "", IF('Fall Input'!F171&gt;T$6, $O$6, IF(AND('Fall Input'!F171&lt;=T$6,'Fall Input'!F171&gt;T$5), $O$5, IF('Fall Input'!F171&gt;T$5, $O$5, IF(AND('Fall Input'!F171&lt;=T$5, 'Fall Input'!F171&gt;T$4), $O$4, IF('Fall Input'!F171&gt;T$4, $O$4, IF(AND('Fall Input'!F171&lt;=T$4, 'Fall Input'!F171&gt;T$3), $O$3, IF('Fall Input'!F171&gt;T$3, $O$3, IF('Fall Input'!F171&lt;=T$3, $O$2, “WHO KNOWS”)))))))))</f>
        <v/>
      </c>
      <c r="V172" s="125"/>
      <c r="W172" s="105"/>
      <c r="AC172" s="106"/>
    </row>
    <row r="173" spans="1:29" ht="18.75" x14ac:dyDescent="0.3">
      <c r="A173" s="48" t="str">
        <f>IF('Fall Input'!A173="", "", 'Fall Input'!A173)</f>
        <v/>
      </c>
      <c r="B173" s="49" t="str">
        <f t="shared" si="35"/>
        <v/>
      </c>
      <c r="C173" s="49" t="str">
        <f t="shared" si="36"/>
        <v/>
      </c>
      <c r="D173" s="49" t="str">
        <f t="shared" si="37"/>
        <v/>
      </c>
      <c r="E173" s="49" t="str">
        <f t="shared" si="38"/>
        <v/>
      </c>
      <c r="F173" s="49" t="str">
        <f t="shared" si="39"/>
        <v/>
      </c>
      <c r="G173" s="144" t="str">
        <f t="shared" si="40"/>
        <v/>
      </c>
      <c r="H173" s="145"/>
      <c r="I173" s="130"/>
      <c r="J173" s="130"/>
      <c r="K173" s="132"/>
      <c r="L173" s="125"/>
      <c r="M173" s="128"/>
      <c r="O173" s="106" t="str">
        <f t="shared" si="34"/>
        <v/>
      </c>
      <c r="P173" s="129" t="str">
        <f>IF(OR('Fall Input'!B172="", P$3=""), "", IF('Fall Input'!B172&gt;P$6, $O$6, IF(AND('Fall Input'!B172&lt;=P$6,'Fall Input'!B172&gt;P$5), $O$5, IF('Fall Input'!B172&gt;P$5, $O$5, IF(AND('Fall Input'!B172&lt;=P$5, 'Fall Input'!B172&gt;P$4), $O$4, IF('Fall Input'!B172&gt;P$4, $O$4, IF(AND('Fall Input'!B172&lt;=P$4, 'Fall Input'!B172&gt;P$3), $O$3, IF('Fall Input'!B172&gt;P$3, $O$3, IF('Fall Input'!B172&lt;=P$3, $O$2, “WHO KNOWS”)))))))))</f>
        <v/>
      </c>
      <c r="Q173" s="129" t="str">
        <f>IF(OR('Fall Input'!C172="", Q$3=""), "", IF('Fall Input'!C172&gt;Q$6, $O$6, IF(AND('Fall Input'!C172&lt;=Q$6,'Fall Input'!C172&gt;Q$5), $O$5, IF('Fall Input'!C172&gt;Q$5, $O$5, IF(AND('Fall Input'!C172&lt;=Q$5, 'Fall Input'!C172&gt;Q$4), $O$4, IF('Fall Input'!C172&gt;Q$4, $O$4, IF(AND('Fall Input'!C172&lt;=Q$4, 'Fall Input'!C172&gt;Q$3), $O$3, IF('Fall Input'!C172&gt;Q$3, $O$3, IF('Fall Input'!C172&lt;=Q$3, $O$2, “WHO KNOWS”)))))))))</f>
        <v/>
      </c>
      <c r="R173" s="129" t="str">
        <f>IF(OR('Fall Input'!D172="", R$3=""), "", IF('Fall Input'!D172&gt;R$6, $O$6, IF(AND('Fall Input'!D172&lt;=R$6,'Fall Input'!D172&gt;R$5), $O$5, IF('Fall Input'!D172&gt;R$5, $O$5, IF(AND('Fall Input'!D172&lt;=R$5, 'Fall Input'!D172&gt;R$4), $O$4, IF('Fall Input'!D172&gt;R$4, $O$4, IF(AND('Fall Input'!D172&lt;=R$4, 'Fall Input'!D172&gt;R$3), $O$3, IF('Fall Input'!D172&gt;R$3, $O$3, IF('Fall Input'!D172&lt;=R$3, $O$2, “WHO KNOWS”)))))))))</f>
        <v/>
      </c>
      <c r="S173" s="129" t="str">
        <f>IF(OR('Fall Input'!E172="", S$3=""), "", IF('Fall Input'!E172&gt;S$6, $O$6, IF(AND('Fall Input'!E172&lt;=S$6,'Fall Input'!E172&gt;S$5), $O$5, IF('Fall Input'!E172&gt;S$5, $O$5, IF(AND('Fall Input'!E172&lt;=S$5, 'Fall Input'!E172&gt;S$4), $O$4, IF('Fall Input'!E172&gt;S$4, $O$4, IF(AND('Fall Input'!E172&lt;=S$4, 'Fall Input'!E172&gt;S$3), $O$3, IF('Fall Input'!E172&gt;S$3, $O$3, IF('Fall Input'!E172&lt;=S$3, $O$2, “WHO KNOWS”)))))))))</f>
        <v/>
      </c>
      <c r="T173" s="129" t="str">
        <f>IF(OR('Fall Input'!F172="", T$3=""), "", IF('Fall Input'!F172&gt;T$6, $O$6, IF(AND('Fall Input'!F172&lt;=T$6,'Fall Input'!F172&gt;T$5), $O$5, IF('Fall Input'!F172&gt;T$5, $O$5, IF(AND('Fall Input'!F172&lt;=T$5, 'Fall Input'!F172&gt;T$4), $O$4, IF('Fall Input'!F172&gt;T$4, $O$4, IF(AND('Fall Input'!F172&lt;=T$4, 'Fall Input'!F172&gt;T$3), $O$3, IF('Fall Input'!F172&gt;T$3, $O$3, IF('Fall Input'!F172&lt;=T$3, $O$2, “WHO KNOWS”)))))))))</f>
        <v/>
      </c>
      <c r="V173" s="125"/>
      <c r="W173" s="105"/>
      <c r="AC173" s="106"/>
    </row>
    <row r="174" spans="1:29" ht="18.75" x14ac:dyDescent="0.3">
      <c r="A174" s="48" t="str">
        <f>IF('Fall Input'!A174="", "", 'Fall Input'!A174)</f>
        <v/>
      </c>
      <c r="B174" s="49" t="str">
        <f t="shared" si="35"/>
        <v/>
      </c>
      <c r="C174" s="49" t="str">
        <f t="shared" si="36"/>
        <v/>
      </c>
      <c r="D174" s="49" t="str">
        <f t="shared" si="37"/>
        <v/>
      </c>
      <c r="E174" s="49" t="str">
        <f t="shared" si="38"/>
        <v/>
      </c>
      <c r="F174" s="49" t="str">
        <f t="shared" si="39"/>
        <v/>
      </c>
      <c r="G174" s="144" t="str">
        <f t="shared" si="40"/>
        <v/>
      </c>
      <c r="H174" s="145"/>
      <c r="I174" s="130"/>
      <c r="J174" s="130"/>
      <c r="K174" s="132"/>
      <c r="L174" s="125"/>
      <c r="M174" s="128"/>
      <c r="O174" s="106" t="str">
        <f t="shared" si="34"/>
        <v/>
      </c>
      <c r="P174" s="129" t="str">
        <f>IF(OR('Fall Input'!B173="", P$3=""), "", IF('Fall Input'!B173&gt;P$6, $O$6, IF(AND('Fall Input'!B173&lt;=P$6,'Fall Input'!B173&gt;P$5), $O$5, IF('Fall Input'!B173&gt;P$5, $O$5, IF(AND('Fall Input'!B173&lt;=P$5, 'Fall Input'!B173&gt;P$4), $O$4, IF('Fall Input'!B173&gt;P$4, $O$4, IF(AND('Fall Input'!B173&lt;=P$4, 'Fall Input'!B173&gt;P$3), $O$3, IF('Fall Input'!B173&gt;P$3, $O$3, IF('Fall Input'!B173&lt;=P$3, $O$2, “WHO KNOWS”)))))))))</f>
        <v/>
      </c>
      <c r="Q174" s="129" t="str">
        <f>IF(OR('Fall Input'!C173="", Q$3=""), "", IF('Fall Input'!C173&gt;Q$6, $O$6, IF(AND('Fall Input'!C173&lt;=Q$6,'Fall Input'!C173&gt;Q$5), $O$5, IF('Fall Input'!C173&gt;Q$5, $O$5, IF(AND('Fall Input'!C173&lt;=Q$5, 'Fall Input'!C173&gt;Q$4), $O$4, IF('Fall Input'!C173&gt;Q$4, $O$4, IF(AND('Fall Input'!C173&lt;=Q$4, 'Fall Input'!C173&gt;Q$3), $O$3, IF('Fall Input'!C173&gt;Q$3, $O$3, IF('Fall Input'!C173&lt;=Q$3, $O$2, “WHO KNOWS”)))))))))</f>
        <v/>
      </c>
      <c r="R174" s="129" t="str">
        <f>IF(OR('Fall Input'!D173="", R$3=""), "", IF('Fall Input'!D173&gt;R$6, $O$6, IF(AND('Fall Input'!D173&lt;=R$6,'Fall Input'!D173&gt;R$5), $O$5, IF('Fall Input'!D173&gt;R$5, $O$5, IF(AND('Fall Input'!D173&lt;=R$5, 'Fall Input'!D173&gt;R$4), $O$4, IF('Fall Input'!D173&gt;R$4, $O$4, IF(AND('Fall Input'!D173&lt;=R$4, 'Fall Input'!D173&gt;R$3), $O$3, IF('Fall Input'!D173&gt;R$3, $O$3, IF('Fall Input'!D173&lt;=R$3, $O$2, “WHO KNOWS”)))))))))</f>
        <v/>
      </c>
      <c r="S174" s="129" t="str">
        <f>IF(OR('Fall Input'!E173="", S$3=""), "", IF('Fall Input'!E173&gt;S$6, $O$6, IF(AND('Fall Input'!E173&lt;=S$6,'Fall Input'!E173&gt;S$5), $O$5, IF('Fall Input'!E173&gt;S$5, $O$5, IF(AND('Fall Input'!E173&lt;=S$5, 'Fall Input'!E173&gt;S$4), $O$4, IF('Fall Input'!E173&gt;S$4, $O$4, IF(AND('Fall Input'!E173&lt;=S$4, 'Fall Input'!E173&gt;S$3), $O$3, IF('Fall Input'!E173&gt;S$3, $O$3, IF('Fall Input'!E173&lt;=S$3, $O$2, “WHO KNOWS”)))))))))</f>
        <v/>
      </c>
      <c r="T174" s="129" t="str">
        <f>IF(OR('Fall Input'!F173="", T$3=""), "", IF('Fall Input'!F173&gt;T$6, $O$6, IF(AND('Fall Input'!F173&lt;=T$6,'Fall Input'!F173&gt;T$5), $O$5, IF('Fall Input'!F173&gt;T$5, $O$5, IF(AND('Fall Input'!F173&lt;=T$5, 'Fall Input'!F173&gt;T$4), $O$4, IF('Fall Input'!F173&gt;T$4, $O$4, IF(AND('Fall Input'!F173&lt;=T$4, 'Fall Input'!F173&gt;T$3), $O$3, IF('Fall Input'!F173&gt;T$3, $O$3, IF('Fall Input'!F173&lt;=T$3, $O$2, “WHO KNOWS”)))))))))</f>
        <v/>
      </c>
      <c r="V174" s="125"/>
      <c r="W174" s="105"/>
      <c r="AC174" s="106"/>
    </row>
    <row r="175" spans="1:29" ht="18.75" x14ac:dyDescent="0.3">
      <c r="A175" s="48" t="str">
        <f>IF('Fall Input'!A175="", "", 'Fall Input'!A175)</f>
        <v/>
      </c>
      <c r="B175" s="49" t="str">
        <f t="shared" si="35"/>
        <v/>
      </c>
      <c r="C175" s="49" t="str">
        <f t="shared" si="36"/>
        <v/>
      </c>
      <c r="D175" s="49" t="str">
        <f t="shared" si="37"/>
        <v/>
      </c>
      <c r="E175" s="49" t="str">
        <f t="shared" si="38"/>
        <v/>
      </c>
      <c r="F175" s="49" t="str">
        <f t="shared" si="39"/>
        <v/>
      </c>
      <c r="G175" s="144" t="str">
        <f t="shared" si="40"/>
        <v/>
      </c>
      <c r="H175" s="145"/>
      <c r="I175" s="130"/>
      <c r="J175" s="130"/>
      <c r="K175" s="132"/>
      <c r="L175" s="125"/>
      <c r="M175" s="128"/>
      <c r="O175" s="106" t="str">
        <f t="shared" si="34"/>
        <v/>
      </c>
      <c r="P175" s="129" t="str">
        <f>IF(OR('Fall Input'!B174="", P$3=""), "", IF('Fall Input'!B174&gt;P$6, $O$6, IF(AND('Fall Input'!B174&lt;=P$6,'Fall Input'!B174&gt;P$5), $O$5, IF('Fall Input'!B174&gt;P$5, $O$5, IF(AND('Fall Input'!B174&lt;=P$5, 'Fall Input'!B174&gt;P$4), $O$4, IF('Fall Input'!B174&gt;P$4, $O$4, IF(AND('Fall Input'!B174&lt;=P$4, 'Fall Input'!B174&gt;P$3), $O$3, IF('Fall Input'!B174&gt;P$3, $O$3, IF('Fall Input'!B174&lt;=P$3, $O$2, “WHO KNOWS”)))))))))</f>
        <v/>
      </c>
      <c r="Q175" s="129" t="str">
        <f>IF(OR('Fall Input'!C174="", Q$3=""), "", IF('Fall Input'!C174&gt;Q$6, $O$6, IF(AND('Fall Input'!C174&lt;=Q$6,'Fall Input'!C174&gt;Q$5), $O$5, IF('Fall Input'!C174&gt;Q$5, $O$5, IF(AND('Fall Input'!C174&lt;=Q$5, 'Fall Input'!C174&gt;Q$4), $O$4, IF('Fall Input'!C174&gt;Q$4, $O$4, IF(AND('Fall Input'!C174&lt;=Q$4, 'Fall Input'!C174&gt;Q$3), $O$3, IF('Fall Input'!C174&gt;Q$3, $O$3, IF('Fall Input'!C174&lt;=Q$3, $O$2, “WHO KNOWS”)))))))))</f>
        <v/>
      </c>
      <c r="R175" s="129" t="str">
        <f>IF(OR('Fall Input'!D174="", R$3=""), "", IF('Fall Input'!D174&gt;R$6, $O$6, IF(AND('Fall Input'!D174&lt;=R$6,'Fall Input'!D174&gt;R$5), $O$5, IF('Fall Input'!D174&gt;R$5, $O$5, IF(AND('Fall Input'!D174&lt;=R$5, 'Fall Input'!D174&gt;R$4), $O$4, IF('Fall Input'!D174&gt;R$4, $O$4, IF(AND('Fall Input'!D174&lt;=R$4, 'Fall Input'!D174&gt;R$3), $O$3, IF('Fall Input'!D174&gt;R$3, $O$3, IF('Fall Input'!D174&lt;=R$3, $O$2, “WHO KNOWS”)))))))))</f>
        <v/>
      </c>
      <c r="S175" s="129" t="str">
        <f>IF(OR('Fall Input'!E174="", S$3=""), "", IF('Fall Input'!E174&gt;S$6, $O$6, IF(AND('Fall Input'!E174&lt;=S$6,'Fall Input'!E174&gt;S$5), $O$5, IF('Fall Input'!E174&gt;S$5, $O$5, IF(AND('Fall Input'!E174&lt;=S$5, 'Fall Input'!E174&gt;S$4), $O$4, IF('Fall Input'!E174&gt;S$4, $O$4, IF(AND('Fall Input'!E174&lt;=S$4, 'Fall Input'!E174&gt;S$3), $O$3, IF('Fall Input'!E174&gt;S$3, $O$3, IF('Fall Input'!E174&lt;=S$3, $O$2, “WHO KNOWS”)))))))))</f>
        <v/>
      </c>
      <c r="T175" s="129" t="str">
        <f>IF(OR('Fall Input'!F174="", T$3=""), "", IF('Fall Input'!F174&gt;T$6, $O$6, IF(AND('Fall Input'!F174&lt;=T$6,'Fall Input'!F174&gt;T$5), $O$5, IF('Fall Input'!F174&gt;T$5, $O$5, IF(AND('Fall Input'!F174&lt;=T$5, 'Fall Input'!F174&gt;T$4), $O$4, IF('Fall Input'!F174&gt;T$4, $O$4, IF(AND('Fall Input'!F174&lt;=T$4, 'Fall Input'!F174&gt;T$3), $O$3, IF('Fall Input'!F174&gt;T$3, $O$3, IF('Fall Input'!F174&lt;=T$3, $O$2, “WHO KNOWS”)))))))))</f>
        <v/>
      </c>
      <c r="V175" s="125"/>
      <c r="W175" s="105"/>
      <c r="AC175" s="106"/>
    </row>
    <row r="176" spans="1:29" ht="18.75" x14ac:dyDescent="0.3">
      <c r="A176" s="48" t="str">
        <f>IF('Fall Input'!A176="", "", 'Fall Input'!A176)</f>
        <v/>
      </c>
      <c r="B176" s="49" t="str">
        <f t="shared" si="35"/>
        <v/>
      </c>
      <c r="C176" s="49" t="str">
        <f t="shared" si="36"/>
        <v/>
      </c>
      <c r="D176" s="49" t="str">
        <f t="shared" si="37"/>
        <v/>
      </c>
      <c r="E176" s="49" t="str">
        <f t="shared" si="38"/>
        <v/>
      </c>
      <c r="F176" s="49" t="str">
        <f t="shared" si="39"/>
        <v/>
      </c>
      <c r="G176" s="144" t="str">
        <f t="shared" si="40"/>
        <v/>
      </c>
      <c r="H176" s="145"/>
      <c r="I176" s="130"/>
      <c r="J176" s="130"/>
      <c r="K176" s="132"/>
      <c r="L176" s="125"/>
      <c r="M176" s="128"/>
      <c r="O176" s="106" t="str">
        <f t="shared" si="34"/>
        <v/>
      </c>
      <c r="P176" s="129" t="str">
        <f>IF(OR('Fall Input'!B175="", P$3=""), "", IF('Fall Input'!B175&gt;P$6, $O$6, IF(AND('Fall Input'!B175&lt;=P$6,'Fall Input'!B175&gt;P$5), $O$5, IF('Fall Input'!B175&gt;P$5, $O$5, IF(AND('Fall Input'!B175&lt;=P$5, 'Fall Input'!B175&gt;P$4), $O$4, IF('Fall Input'!B175&gt;P$4, $O$4, IF(AND('Fall Input'!B175&lt;=P$4, 'Fall Input'!B175&gt;P$3), $O$3, IF('Fall Input'!B175&gt;P$3, $O$3, IF('Fall Input'!B175&lt;=P$3, $O$2, “WHO KNOWS”)))))))))</f>
        <v/>
      </c>
      <c r="Q176" s="129" t="str">
        <f>IF(OR('Fall Input'!C175="", Q$3=""), "", IF('Fall Input'!C175&gt;Q$6, $O$6, IF(AND('Fall Input'!C175&lt;=Q$6,'Fall Input'!C175&gt;Q$5), $O$5, IF('Fall Input'!C175&gt;Q$5, $O$5, IF(AND('Fall Input'!C175&lt;=Q$5, 'Fall Input'!C175&gt;Q$4), $O$4, IF('Fall Input'!C175&gt;Q$4, $O$4, IF(AND('Fall Input'!C175&lt;=Q$4, 'Fall Input'!C175&gt;Q$3), $O$3, IF('Fall Input'!C175&gt;Q$3, $O$3, IF('Fall Input'!C175&lt;=Q$3, $O$2, “WHO KNOWS”)))))))))</f>
        <v/>
      </c>
      <c r="R176" s="129" t="str">
        <f>IF(OR('Fall Input'!D175="", R$3=""), "", IF('Fall Input'!D175&gt;R$6, $O$6, IF(AND('Fall Input'!D175&lt;=R$6,'Fall Input'!D175&gt;R$5), $O$5, IF('Fall Input'!D175&gt;R$5, $O$5, IF(AND('Fall Input'!D175&lt;=R$5, 'Fall Input'!D175&gt;R$4), $O$4, IF('Fall Input'!D175&gt;R$4, $O$4, IF(AND('Fall Input'!D175&lt;=R$4, 'Fall Input'!D175&gt;R$3), $O$3, IF('Fall Input'!D175&gt;R$3, $O$3, IF('Fall Input'!D175&lt;=R$3, $O$2, “WHO KNOWS”)))))))))</f>
        <v/>
      </c>
      <c r="S176" s="129" t="str">
        <f>IF(OR('Fall Input'!E175="", S$3=""), "", IF('Fall Input'!E175&gt;S$6, $O$6, IF(AND('Fall Input'!E175&lt;=S$6,'Fall Input'!E175&gt;S$5), $O$5, IF('Fall Input'!E175&gt;S$5, $O$5, IF(AND('Fall Input'!E175&lt;=S$5, 'Fall Input'!E175&gt;S$4), $O$4, IF('Fall Input'!E175&gt;S$4, $O$4, IF(AND('Fall Input'!E175&lt;=S$4, 'Fall Input'!E175&gt;S$3), $O$3, IF('Fall Input'!E175&gt;S$3, $O$3, IF('Fall Input'!E175&lt;=S$3, $O$2, “WHO KNOWS”)))))))))</f>
        <v/>
      </c>
      <c r="T176" s="129" t="str">
        <f>IF(OR('Fall Input'!F175="", T$3=""), "", IF('Fall Input'!F175&gt;T$6, $O$6, IF(AND('Fall Input'!F175&lt;=T$6,'Fall Input'!F175&gt;T$5), $O$5, IF('Fall Input'!F175&gt;T$5, $O$5, IF(AND('Fall Input'!F175&lt;=T$5, 'Fall Input'!F175&gt;T$4), $O$4, IF('Fall Input'!F175&gt;T$4, $O$4, IF(AND('Fall Input'!F175&lt;=T$4, 'Fall Input'!F175&gt;T$3), $O$3, IF('Fall Input'!F175&gt;T$3, $O$3, IF('Fall Input'!F175&lt;=T$3, $O$2, “WHO KNOWS”)))))))))</f>
        <v/>
      </c>
      <c r="V176" s="125"/>
      <c r="W176" s="105"/>
      <c r="AC176" s="106"/>
    </row>
    <row r="177" spans="1:29" ht="18.75" x14ac:dyDescent="0.3">
      <c r="A177" s="48" t="str">
        <f>IF('Fall Input'!A177="", "", 'Fall Input'!A177)</f>
        <v/>
      </c>
      <c r="B177" s="49" t="str">
        <f t="shared" si="35"/>
        <v/>
      </c>
      <c r="C177" s="49" t="str">
        <f t="shared" si="36"/>
        <v/>
      </c>
      <c r="D177" s="49" t="str">
        <f t="shared" si="37"/>
        <v/>
      </c>
      <c r="E177" s="49" t="str">
        <f t="shared" si="38"/>
        <v/>
      </c>
      <c r="F177" s="49" t="str">
        <f t="shared" si="39"/>
        <v/>
      </c>
      <c r="G177" s="144" t="str">
        <f t="shared" si="40"/>
        <v/>
      </c>
      <c r="H177" s="145"/>
      <c r="I177" s="130"/>
      <c r="J177" s="130"/>
      <c r="K177" s="132"/>
      <c r="L177" s="125"/>
      <c r="M177" s="128"/>
      <c r="O177" s="106" t="str">
        <f t="shared" si="34"/>
        <v/>
      </c>
      <c r="P177" s="129" t="str">
        <f>IF(OR('Fall Input'!B176="", P$3=""), "", IF('Fall Input'!B176&gt;P$6, $O$6, IF(AND('Fall Input'!B176&lt;=P$6,'Fall Input'!B176&gt;P$5), $O$5, IF('Fall Input'!B176&gt;P$5, $O$5, IF(AND('Fall Input'!B176&lt;=P$5, 'Fall Input'!B176&gt;P$4), $O$4, IF('Fall Input'!B176&gt;P$4, $O$4, IF(AND('Fall Input'!B176&lt;=P$4, 'Fall Input'!B176&gt;P$3), $O$3, IF('Fall Input'!B176&gt;P$3, $O$3, IF('Fall Input'!B176&lt;=P$3, $O$2, “WHO KNOWS”)))))))))</f>
        <v/>
      </c>
      <c r="Q177" s="129" t="str">
        <f>IF(OR('Fall Input'!C176="", Q$3=""), "", IF('Fall Input'!C176&gt;Q$6, $O$6, IF(AND('Fall Input'!C176&lt;=Q$6,'Fall Input'!C176&gt;Q$5), $O$5, IF('Fall Input'!C176&gt;Q$5, $O$5, IF(AND('Fall Input'!C176&lt;=Q$5, 'Fall Input'!C176&gt;Q$4), $O$4, IF('Fall Input'!C176&gt;Q$4, $O$4, IF(AND('Fall Input'!C176&lt;=Q$4, 'Fall Input'!C176&gt;Q$3), $O$3, IF('Fall Input'!C176&gt;Q$3, $O$3, IF('Fall Input'!C176&lt;=Q$3, $O$2, “WHO KNOWS”)))))))))</f>
        <v/>
      </c>
      <c r="R177" s="129" t="str">
        <f>IF(OR('Fall Input'!D176="", R$3=""), "", IF('Fall Input'!D176&gt;R$6, $O$6, IF(AND('Fall Input'!D176&lt;=R$6,'Fall Input'!D176&gt;R$5), $O$5, IF('Fall Input'!D176&gt;R$5, $O$5, IF(AND('Fall Input'!D176&lt;=R$5, 'Fall Input'!D176&gt;R$4), $O$4, IF('Fall Input'!D176&gt;R$4, $O$4, IF(AND('Fall Input'!D176&lt;=R$4, 'Fall Input'!D176&gt;R$3), $O$3, IF('Fall Input'!D176&gt;R$3, $O$3, IF('Fall Input'!D176&lt;=R$3, $O$2, “WHO KNOWS”)))))))))</f>
        <v/>
      </c>
      <c r="S177" s="129" t="str">
        <f>IF(OR('Fall Input'!E176="", S$3=""), "", IF('Fall Input'!E176&gt;S$6, $O$6, IF(AND('Fall Input'!E176&lt;=S$6,'Fall Input'!E176&gt;S$5), $O$5, IF('Fall Input'!E176&gt;S$5, $O$5, IF(AND('Fall Input'!E176&lt;=S$5, 'Fall Input'!E176&gt;S$4), $O$4, IF('Fall Input'!E176&gt;S$4, $O$4, IF(AND('Fall Input'!E176&lt;=S$4, 'Fall Input'!E176&gt;S$3), $O$3, IF('Fall Input'!E176&gt;S$3, $O$3, IF('Fall Input'!E176&lt;=S$3, $O$2, “WHO KNOWS”)))))))))</f>
        <v/>
      </c>
      <c r="T177" s="129" t="str">
        <f>IF(OR('Fall Input'!F176="", T$3=""), "", IF('Fall Input'!F176&gt;T$6, $O$6, IF(AND('Fall Input'!F176&lt;=T$6,'Fall Input'!F176&gt;T$5), $O$5, IF('Fall Input'!F176&gt;T$5, $O$5, IF(AND('Fall Input'!F176&lt;=T$5, 'Fall Input'!F176&gt;T$4), $O$4, IF('Fall Input'!F176&gt;T$4, $O$4, IF(AND('Fall Input'!F176&lt;=T$4, 'Fall Input'!F176&gt;T$3), $O$3, IF('Fall Input'!F176&gt;T$3, $O$3, IF('Fall Input'!F176&lt;=T$3, $O$2, “WHO KNOWS”)))))))))</f>
        <v/>
      </c>
      <c r="V177" s="125"/>
      <c r="W177" s="105"/>
      <c r="AC177" s="106"/>
    </row>
    <row r="178" spans="1:29" ht="18.75" x14ac:dyDescent="0.3">
      <c r="A178" s="48" t="str">
        <f>IF('Fall Input'!A178="", "", 'Fall Input'!A178)</f>
        <v/>
      </c>
      <c r="B178" s="49" t="str">
        <f t="shared" si="35"/>
        <v/>
      </c>
      <c r="C178" s="49" t="str">
        <f t="shared" si="36"/>
        <v/>
      </c>
      <c r="D178" s="49" t="str">
        <f t="shared" si="37"/>
        <v/>
      </c>
      <c r="E178" s="49" t="str">
        <f t="shared" si="38"/>
        <v/>
      </c>
      <c r="F178" s="49" t="str">
        <f t="shared" si="39"/>
        <v/>
      </c>
      <c r="G178" s="144" t="str">
        <f t="shared" si="40"/>
        <v/>
      </c>
      <c r="H178" s="145"/>
      <c r="I178" s="130"/>
      <c r="J178" s="130"/>
      <c r="K178" s="132"/>
      <c r="L178" s="125"/>
      <c r="M178" s="128"/>
      <c r="O178" s="106" t="str">
        <f t="shared" si="34"/>
        <v/>
      </c>
      <c r="P178" s="129" t="str">
        <f>IF(OR('Fall Input'!B177="", P$3=""), "", IF('Fall Input'!B177&gt;P$6, $O$6, IF(AND('Fall Input'!B177&lt;=P$6,'Fall Input'!B177&gt;P$5), $O$5, IF('Fall Input'!B177&gt;P$5, $O$5, IF(AND('Fall Input'!B177&lt;=P$5, 'Fall Input'!B177&gt;P$4), $O$4, IF('Fall Input'!B177&gt;P$4, $O$4, IF(AND('Fall Input'!B177&lt;=P$4, 'Fall Input'!B177&gt;P$3), $O$3, IF('Fall Input'!B177&gt;P$3, $O$3, IF('Fall Input'!B177&lt;=P$3, $O$2, “WHO KNOWS”)))))))))</f>
        <v/>
      </c>
      <c r="Q178" s="129" t="str">
        <f>IF(OR('Fall Input'!C177="", Q$3=""), "", IF('Fall Input'!C177&gt;Q$6, $O$6, IF(AND('Fall Input'!C177&lt;=Q$6,'Fall Input'!C177&gt;Q$5), $O$5, IF('Fall Input'!C177&gt;Q$5, $O$5, IF(AND('Fall Input'!C177&lt;=Q$5, 'Fall Input'!C177&gt;Q$4), $O$4, IF('Fall Input'!C177&gt;Q$4, $O$4, IF(AND('Fall Input'!C177&lt;=Q$4, 'Fall Input'!C177&gt;Q$3), $O$3, IF('Fall Input'!C177&gt;Q$3, $O$3, IF('Fall Input'!C177&lt;=Q$3, $O$2, “WHO KNOWS”)))))))))</f>
        <v/>
      </c>
      <c r="R178" s="129" t="str">
        <f>IF(OR('Fall Input'!D177="", R$3=""), "", IF('Fall Input'!D177&gt;R$6, $O$6, IF(AND('Fall Input'!D177&lt;=R$6,'Fall Input'!D177&gt;R$5), $O$5, IF('Fall Input'!D177&gt;R$5, $O$5, IF(AND('Fall Input'!D177&lt;=R$5, 'Fall Input'!D177&gt;R$4), $O$4, IF('Fall Input'!D177&gt;R$4, $O$4, IF(AND('Fall Input'!D177&lt;=R$4, 'Fall Input'!D177&gt;R$3), $O$3, IF('Fall Input'!D177&gt;R$3, $O$3, IF('Fall Input'!D177&lt;=R$3, $O$2, “WHO KNOWS”)))))))))</f>
        <v/>
      </c>
      <c r="S178" s="129" t="str">
        <f>IF(OR('Fall Input'!E177="", S$3=""), "", IF('Fall Input'!E177&gt;S$6, $O$6, IF(AND('Fall Input'!E177&lt;=S$6,'Fall Input'!E177&gt;S$5), $O$5, IF('Fall Input'!E177&gt;S$5, $O$5, IF(AND('Fall Input'!E177&lt;=S$5, 'Fall Input'!E177&gt;S$4), $O$4, IF('Fall Input'!E177&gt;S$4, $O$4, IF(AND('Fall Input'!E177&lt;=S$4, 'Fall Input'!E177&gt;S$3), $O$3, IF('Fall Input'!E177&gt;S$3, $O$3, IF('Fall Input'!E177&lt;=S$3, $O$2, “WHO KNOWS”)))))))))</f>
        <v/>
      </c>
      <c r="T178" s="129" t="str">
        <f>IF(OR('Fall Input'!F177="", T$3=""), "", IF('Fall Input'!F177&gt;T$6, $O$6, IF(AND('Fall Input'!F177&lt;=T$6,'Fall Input'!F177&gt;T$5), $O$5, IF('Fall Input'!F177&gt;T$5, $O$5, IF(AND('Fall Input'!F177&lt;=T$5, 'Fall Input'!F177&gt;T$4), $O$4, IF('Fall Input'!F177&gt;T$4, $O$4, IF(AND('Fall Input'!F177&lt;=T$4, 'Fall Input'!F177&gt;T$3), $O$3, IF('Fall Input'!F177&gt;T$3, $O$3, IF('Fall Input'!F177&lt;=T$3, $O$2, “WHO KNOWS”)))))))))</f>
        <v/>
      </c>
      <c r="V178" s="125"/>
      <c r="W178" s="105"/>
      <c r="AC178" s="106"/>
    </row>
    <row r="179" spans="1:29" ht="18.75" x14ac:dyDescent="0.3">
      <c r="A179" s="48" t="str">
        <f>IF('Fall Input'!A179="", "", 'Fall Input'!A179)</f>
        <v/>
      </c>
      <c r="B179" s="49" t="str">
        <f t="shared" si="35"/>
        <v/>
      </c>
      <c r="C179" s="49" t="str">
        <f t="shared" si="36"/>
        <v/>
      </c>
      <c r="D179" s="49" t="str">
        <f t="shared" si="37"/>
        <v/>
      </c>
      <c r="E179" s="49" t="str">
        <f t="shared" si="38"/>
        <v/>
      </c>
      <c r="F179" s="49" t="str">
        <f t="shared" si="39"/>
        <v/>
      </c>
      <c r="G179" s="144" t="str">
        <f t="shared" si="40"/>
        <v/>
      </c>
      <c r="H179" s="145"/>
      <c r="I179" s="130"/>
      <c r="J179" s="130"/>
      <c r="K179" s="132"/>
      <c r="L179" s="125"/>
      <c r="M179" s="128"/>
      <c r="O179" s="106" t="str">
        <f t="shared" si="34"/>
        <v/>
      </c>
      <c r="P179" s="129" t="str">
        <f>IF(OR('Fall Input'!B178="", P$3=""), "", IF('Fall Input'!B178&gt;P$6, $O$6, IF(AND('Fall Input'!B178&lt;=P$6,'Fall Input'!B178&gt;P$5), $O$5, IF('Fall Input'!B178&gt;P$5, $O$5, IF(AND('Fall Input'!B178&lt;=P$5, 'Fall Input'!B178&gt;P$4), $O$4, IF('Fall Input'!B178&gt;P$4, $O$4, IF(AND('Fall Input'!B178&lt;=P$4, 'Fall Input'!B178&gt;P$3), $O$3, IF('Fall Input'!B178&gt;P$3, $O$3, IF('Fall Input'!B178&lt;=P$3, $O$2, “WHO KNOWS”)))))))))</f>
        <v/>
      </c>
      <c r="Q179" s="129" t="str">
        <f>IF(OR('Fall Input'!C178="", Q$3=""), "", IF('Fall Input'!C178&gt;Q$6, $O$6, IF(AND('Fall Input'!C178&lt;=Q$6,'Fall Input'!C178&gt;Q$5), $O$5, IF('Fall Input'!C178&gt;Q$5, $O$5, IF(AND('Fall Input'!C178&lt;=Q$5, 'Fall Input'!C178&gt;Q$4), $O$4, IF('Fall Input'!C178&gt;Q$4, $O$4, IF(AND('Fall Input'!C178&lt;=Q$4, 'Fall Input'!C178&gt;Q$3), $O$3, IF('Fall Input'!C178&gt;Q$3, $O$3, IF('Fall Input'!C178&lt;=Q$3, $O$2, “WHO KNOWS”)))))))))</f>
        <v/>
      </c>
      <c r="R179" s="129" t="str">
        <f>IF(OR('Fall Input'!D178="", R$3=""), "", IF('Fall Input'!D178&gt;R$6, $O$6, IF(AND('Fall Input'!D178&lt;=R$6,'Fall Input'!D178&gt;R$5), $O$5, IF('Fall Input'!D178&gt;R$5, $O$5, IF(AND('Fall Input'!D178&lt;=R$5, 'Fall Input'!D178&gt;R$4), $O$4, IF('Fall Input'!D178&gt;R$4, $O$4, IF(AND('Fall Input'!D178&lt;=R$4, 'Fall Input'!D178&gt;R$3), $O$3, IF('Fall Input'!D178&gt;R$3, $O$3, IF('Fall Input'!D178&lt;=R$3, $O$2, “WHO KNOWS”)))))))))</f>
        <v/>
      </c>
      <c r="S179" s="129" t="str">
        <f>IF(OR('Fall Input'!E178="", S$3=""), "", IF('Fall Input'!E178&gt;S$6, $O$6, IF(AND('Fall Input'!E178&lt;=S$6,'Fall Input'!E178&gt;S$5), $O$5, IF('Fall Input'!E178&gt;S$5, $O$5, IF(AND('Fall Input'!E178&lt;=S$5, 'Fall Input'!E178&gt;S$4), $O$4, IF('Fall Input'!E178&gt;S$4, $O$4, IF(AND('Fall Input'!E178&lt;=S$4, 'Fall Input'!E178&gt;S$3), $O$3, IF('Fall Input'!E178&gt;S$3, $O$3, IF('Fall Input'!E178&lt;=S$3, $O$2, “WHO KNOWS”)))))))))</f>
        <v/>
      </c>
      <c r="T179" s="129" t="str">
        <f>IF(OR('Fall Input'!F178="", T$3=""), "", IF('Fall Input'!F178&gt;T$6, $O$6, IF(AND('Fall Input'!F178&lt;=T$6,'Fall Input'!F178&gt;T$5), $O$5, IF('Fall Input'!F178&gt;T$5, $O$5, IF(AND('Fall Input'!F178&lt;=T$5, 'Fall Input'!F178&gt;T$4), $O$4, IF('Fall Input'!F178&gt;T$4, $O$4, IF(AND('Fall Input'!F178&lt;=T$4, 'Fall Input'!F178&gt;T$3), $O$3, IF('Fall Input'!F178&gt;T$3, $O$3, IF('Fall Input'!F178&lt;=T$3, $O$2, “WHO KNOWS”)))))))))</f>
        <v/>
      </c>
      <c r="V179" s="125"/>
      <c r="W179" s="105"/>
      <c r="AC179" s="106"/>
    </row>
    <row r="180" spans="1:29" ht="18.75" x14ac:dyDescent="0.3">
      <c r="A180" s="48" t="str">
        <f>IF('Fall Input'!A180="", "", 'Fall Input'!A180)</f>
        <v/>
      </c>
      <c r="B180" s="49" t="str">
        <f t="shared" si="35"/>
        <v/>
      </c>
      <c r="C180" s="49" t="str">
        <f t="shared" si="36"/>
        <v/>
      </c>
      <c r="D180" s="49" t="str">
        <f t="shared" si="37"/>
        <v/>
      </c>
      <c r="E180" s="49" t="str">
        <f t="shared" si="38"/>
        <v/>
      </c>
      <c r="F180" s="49" t="str">
        <f t="shared" si="39"/>
        <v/>
      </c>
      <c r="G180" s="144" t="str">
        <f t="shared" si="40"/>
        <v/>
      </c>
      <c r="H180" s="145"/>
      <c r="I180" s="130"/>
      <c r="J180" s="130"/>
      <c r="K180" s="132"/>
      <c r="L180" s="125"/>
      <c r="M180" s="128"/>
      <c r="O180" s="106" t="str">
        <f t="shared" si="34"/>
        <v/>
      </c>
      <c r="P180" s="129" t="str">
        <f>IF(OR('Fall Input'!B179="", P$3=""), "", IF('Fall Input'!B179&gt;P$6, $O$6, IF(AND('Fall Input'!B179&lt;=P$6,'Fall Input'!B179&gt;P$5), $O$5, IF('Fall Input'!B179&gt;P$5, $O$5, IF(AND('Fall Input'!B179&lt;=P$5, 'Fall Input'!B179&gt;P$4), $O$4, IF('Fall Input'!B179&gt;P$4, $O$4, IF(AND('Fall Input'!B179&lt;=P$4, 'Fall Input'!B179&gt;P$3), $O$3, IF('Fall Input'!B179&gt;P$3, $O$3, IF('Fall Input'!B179&lt;=P$3, $O$2, “WHO KNOWS”)))))))))</f>
        <v/>
      </c>
      <c r="Q180" s="129" t="str">
        <f>IF(OR('Fall Input'!C179="", Q$3=""), "", IF('Fall Input'!C179&gt;Q$6, $O$6, IF(AND('Fall Input'!C179&lt;=Q$6,'Fall Input'!C179&gt;Q$5), $O$5, IF('Fall Input'!C179&gt;Q$5, $O$5, IF(AND('Fall Input'!C179&lt;=Q$5, 'Fall Input'!C179&gt;Q$4), $O$4, IF('Fall Input'!C179&gt;Q$4, $O$4, IF(AND('Fall Input'!C179&lt;=Q$4, 'Fall Input'!C179&gt;Q$3), $O$3, IF('Fall Input'!C179&gt;Q$3, $O$3, IF('Fall Input'!C179&lt;=Q$3, $O$2, “WHO KNOWS”)))))))))</f>
        <v/>
      </c>
      <c r="R180" s="129" t="str">
        <f>IF(OR('Fall Input'!D179="", R$3=""), "", IF('Fall Input'!D179&gt;R$6, $O$6, IF(AND('Fall Input'!D179&lt;=R$6,'Fall Input'!D179&gt;R$5), $O$5, IF('Fall Input'!D179&gt;R$5, $O$5, IF(AND('Fall Input'!D179&lt;=R$5, 'Fall Input'!D179&gt;R$4), $O$4, IF('Fall Input'!D179&gt;R$4, $O$4, IF(AND('Fall Input'!D179&lt;=R$4, 'Fall Input'!D179&gt;R$3), $O$3, IF('Fall Input'!D179&gt;R$3, $O$3, IF('Fall Input'!D179&lt;=R$3, $O$2, “WHO KNOWS”)))))))))</f>
        <v/>
      </c>
      <c r="S180" s="129" t="str">
        <f>IF(OR('Fall Input'!E179="", S$3=""), "", IF('Fall Input'!E179&gt;S$6, $O$6, IF(AND('Fall Input'!E179&lt;=S$6,'Fall Input'!E179&gt;S$5), $O$5, IF('Fall Input'!E179&gt;S$5, $O$5, IF(AND('Fall Input'!E179&lt;=S$5, 'Fall Input'!E179&gt;S$4), $O$4, IF('Fall Input'!E179&gt;S$4, $O$4, IF(AND('Fall Input'!E179&lt;=S$4, 'Fall Input'!E179&gt;S$3), $O$3, IF('Fall Input'!E179&gt;S$3, $O$3, IF('Fall Input'!E179&lt;=S$3, $O$2, “WHO KNOWS”)))))))))</f>
        <v/>
      </c>
      <c r="T180" s="129" t="str">
        <f>IF(OR('Fall Input'!F179="", T$3=""), "", IF('Fall Input'!F179&gt;T$6, $O$6, IF(AND('Fall Input'!F179&lt;=T$6,'Fall Input'!F179&gt;T$5), $O$5, IF('Fall Input'!F179&gt;T$5, $O$5, IF(AND('Fall Input'!F179&lt;=T$5, 'Fall Input'!F179&gt;T$4), $O$4, IF('Fall Input'!F179&gt;T$4, $O$4, IF(AND('Fall Input'!F179&lt;=T$4, 'Fall Input'!F179&gt;T$3), $O$3, IF('Fall Input'!F179&gt;T$3, $O$3, IF('Fall Input'!F179&lt;=T$3, $O$2, “WHO KNOWS”)))))))))</f>
        <v/>
      </c>
      <c r="V180" s="125"/>
      <c r="W180" s="105"/>
      <c r="AC180" s="106"/>
    </row>
    <row r="181" spans="1:29" ht="18.75" x14ac:dyDescent="0.3">
      <c r="A181" s="48" t="str">
        <f>IF('Fall Input'!A181="", "", 'Fall Input'!A181)</f>
        <v/>
      </c>
      <c r="B181" s="49" t="str">
        <f t="shared" si="35"/>
        <v/>
      </c>
      <c r="C181" s="49" t="str">
        <f t="shared" si="36"/>
        <v/>
      </c>
      <c r="D181" s="49" t="str">
        <f t="shared" si="37"/>
        <v/>
      </c>
      <c r="E181" s="49" t="str">
        <f t="shared" si="38"/>
        <v/>
      </c>
      <c r="F181" s="49" t="str">
        <f t="shared" si="39"/>
        <v/>
      </c>
      <c r="G181" s="144" t="str">
        <f t="shared" si="40"/>
        <v/>
      </c>
      <c r="H181" s="145"/>
      <c r="I181" s="130"/>
      <c r="J181" s="130"/>
      <c r="K181" s="132"/>
      <c r="L181" s="125"/>
      <c r="M181" s="128"/>
      <c r="O181" s="106" t="str">
        <f t="shared" si="34"/>
        <v/>
      </c>
      <c r="P181" s="129" t="str">
        <f>IF(OR('Fall Input'!B180="", P$3=""), "", IF('Fall Input'!B180&gt;P$6, $O$6, IF(AND('Fall Input'!B180&lt;=P$6,'Fall Input'!B180&gt;P$5), $O$5, IF('Fall Input'!B180&gt;P$5, $O$5, IF(AND('Fall Input'!B180&lt;=P$5, 'Fall Input'!B180&gt;P$4), $O$4, IF('Fall Input'!B180&gt;P$4, $O$4, IF(AND('Fall Input'!B180&lt;=P$4, 'Fall Input'!B180&gt;P$3), $O$3, IF('Fall Input'!B180&gt;P$3, $O$3, IF('Fall Input'!B180&lt;=P$3, $O$2, “WHO KNOWS”)))))))))</f>
        <v/>
      </c>
      <c r="Q181" s="129" t="str">
        <f>IF(OR('Fall Input'!C180="", Q$3=""), "", IF('Fall Input'!C180&gt;Q$6, $O$6, IF(AND('Fall Input'!C180&lt;=Q$6,'Fall Input'!C180&gt;Q$5), $O$5, IF('Fall Input'!C180&gt;Q$5, $O$5, IF(AND('Fall Input'!C180&lt;=Q$5, 'Fall Input'!C180&gt;Q$4), $O$4, IF('Fall Input'!C180&gt;Q$4, $O$4, IF(AND('Fall Input'!C180&lt;=Q$4, 'Fall Input'!C180&gt;Q$3), $O$3, IF('Fall Input'!C180&gt;Q$3, $O$3, IF('Fall Input'!C180&lt;=Q$3, $O$2, “WHO KNOWS”)))))))))</f>
        <v/>
      </c>
      <c r="R181" s="129" t="str">
        <f>IF(OR('Fall Input'!D180="", R$3=""), "", IF('Fall Input'!D180&gt;R$6, $O$6, IF(AND('Fall Input'!D180&lt;=R$6,'Fall Input'!D180&gt;R$5), $O$5, IF('Fall Input'!D180&gt;R$5, $O$5, IF(AND('Fall Input'!D180&lt;=R$5, 'Fall Input'!D180&gt;R$4), $O$4, IF('Fall Input'!D180&gt;R$4, $O$4, IF(AND('Fall Input'!D180&lt;=R$4, 'Fall Input'!D180&gt;R$3), $O$3, IF('Fall Input'!D180&gt;R$3, $O$3, IF('Fall Input'!D180&lt;=R$3, $O$2, “WHO KNOWS”)))))))))</f>
        <v/>
      </c>
      <c r="S181" s="129" t="str">
        <f>IF(OR('Fall Input'!E180="", S$3=""), "", IF('Fall Input'!E180&gt;S$6, $O$6, IF(AND('Fall Input'!E180&lt;=S$6,'Fall Input'!E180&gt;S$5), $O$5, IF('Fall Input'!E180&gt;S$5, $O$5, IF(AND('Fall Input'!E180&lt;=S$5, 'Fall Input'!E180&gt;S$4), $O$4, IF('Fall Input'!E180&gt;S$4, $O$4, IF(AND('Fall Input'!E180&lt;=S$4, 'Fall Input'!E180&gt;S$3), $O$3, IF('Fall Input'!E180&gt;S$3, $O$3, IF('Fall Input'!E180&lt;=S$3, $O$2, “WHO KNOWS”)))))))))</f>
        <v/>
      </c>
      <c r="T181" s="129" t="str">
        <f>IF(OR('Fall Input'!F180="", T$3=""), "", IF('Fall Input'!F180&gt;T$6, $O$6, IF(AND('Fall Input'!F180&lt;=T$6,'Fall Input'!F180&gt;T$5), $O$5, IF('Fall Input'!F180&gt;T$5, $O$5, IF(AND('Fall Input'!F180&lt;=T$5, 'Fall Input'!F180&gt;T$4), $O$4, IF('Fall Input'!F180&gt;T$4, $O$4, IF(AND('Fall Input'!F180&lt;=T$4, 'Fall Input'!F180&gt;T$3), $O$3, IF('Fall Input'!F180&gt;T$3, $O$3, IF('Fall Input'!F180&lt;=T$3, $O$2, “WHO KNOWS”)))))))))</f>
        <v/>
      </c>
      <c r="V181" s="125"/>
      <c r="W181" s="105"/>
      <c r="AC181" s="106"/>
    </row>
    <row r="182" spans="1:29" ht="18.75" x14ac:dyDescent="0.3">
      <c r="A182" s="48" t="str">
        <f>IF('Fall Input'!A182="", "", 'Fall Input'!A182)</f>
        <v/>
      </c>
      <c r="B182" s="49" t="str">
        <f t="shared" si="35"/>
        <v/>
      </c>
      <c r="C182" s="49" t="str">
        <f t="shared" si="36"/>
        <v/>
      </c>
      <c r="D182" s="49" t="str">
        <f t="shared" si="37"/>
        <v/>
      </c>
      <c r="E182" s="49" t="str">
        <f t="shared" si="38"/>
        <v/>
      </c>
      <c r="F182" s="49" t="str">
        <f t="shared" si="39"/>
        <v/>
      </c>
      <c r="G182" s="144" t="str">
        <f t="shared" si="40"/>
        <v/>
      </c>
      <c r="H182" s="145"/>
      <c r="I182" s="130"/>
      <c r="J182" s="130"/>
      <c r="K182" s="132"/>
      <c r="L182" s="125"/>
      <c r="M182" s="128"/>
      <c r="O182" s="106" t="str">
        <f t="shared" si="34"/>
        <v/>
      </c>
      <c r="P182" s="129" t="str">
        <f>IF(OR('Fall Input'!B181="", P$3=""), "", IF('Fall Input'!B181&gt;P$6, $O$6, IF(AND('Fall Input'!B181&lt;=P$6,'Fall Input'!B181&gt;P$5), $O$5, IF('Fall Input'!B181&gt;P$5, $O$5, IF(AND('Fall Input'!B181&lt;=P$5, 'Fall Input'!B181&gt;P$4), $O$4, IF('Fall Input'!B181&gt;P$4, $O$4, IF(AND('Fall Input'!B181&lt;=P$4, 'Fall Input'!B181&gt;P$3), $O$3, IF('Fall Input'!B181&gt;P$3, $O$3, IF('Fall Input'!B181&lt;=P$3, $O$2, “WHO KNOWS”)))))))))</f>
        <v/>
      </c>
      <c r="Q182" s="129" t="str">
        <f>IF(OR('Fall Input'!C181="", Q$3=""), "", IF('Fall Input'!C181&gt;Q$6, $O$6, IF(AND('Fall Input'!C181&lt;=Q$6,'Fall Input'!C181&gt;Q$5), $O$5, IF('Fall Input'!C181&gt;Q$5, $O$5, IF(AND('Fall Input'!C181&lt;=Q$5, 'Fall Input'!C181&gt;Q$4), $O$4, IF('Fall Input'!C181&gt;Q$4, $O$4, IF(AND('Fall Input'!C181&lt;=Q$4, 'Fall Input'!C181&gt;Q$3), $O$3, IF('Fall Input'!C181&gt;Q$3, $O$3, IF('Fall Input'!C181&lt;=Q$3, $O$2, “WHO KNOWS”)))))))))</f>
        <v/>
      </c>
      <c r="R182" s="129" t="str">
        <f>IF(OR('Fall Input'!D181="", R$3=""), "", IF('Fall Input'!D181&gt;R$6, $O$6, IF(AND('Fall Input'!D181&lt;=R$6,'Fall Input'!D181&gt;R$5), $O$5, IF('Fall Input'!D181&gt;R$5, $O$5, IF(AND('Fall Input'!D181&lt;=R$5, 'Fall Input'!D181&gt;R$4), $O$4, IF('Fall Input'!D181&gt;R$4, $O$4, IF(AND('Fall Input'!D181&lt;=R$4, 'Fall Input'!D181&gt;R$3), $O$3, IF('Fall Input'!D181&gt;R$3, $O$3, IF('Fall Input'!D181&lt;=R$3, $O$2, “WHO KNOWS”)))))))))</f>
        <v/>
      </c>
      <c r="S182" s="129" t="str">
        <f>IF(OR('Fall Input'!E181="", S$3=""), "", IF('Fall Input'!E181&gt;S$6, $O$6, IF(AND('Fall Input'!E181&lt;=S$6,'Fall Input'!E181&gt;S$5), $O$5, IF('Fall Input'!E181&gt;S$5, $O$5, IF(AND('Fall Input'!E181&lt;=S$5, 'Fall Input'!E181&gt;S$4), $O$4, IF('Fall Input'!E181&gt;S$4, $O$4, IF(AND('Fall Input'!E181&lt;=S$4, 'Fall Input'!E181&gt;S$3), $O$3, IF('Fall Input'!E181&gt;S$3, $O$3, IF('Fall Input'!E181&lt;=S$3, $O$2, “WHO KNOWS”)))))))))</f>
        <v/>
      </c>
      <c r="T182" s="129" t="str">
        <f>IF(OR('Fall Input'!F181="", T$3=""), "", IF('Fall Input'!F181&gt;T$6, $O$6, IF(AND('Fall Input'!F181&lt;=T$6,'Fall Input'!F181&gt;T$5), $O$5, IF('Fall Input'!F181&gt;T$5, $O$5, IF(AND('Fall Input'!F181&lt;=T$5, 'Fall Input'!F181&gt;T$4), $O$4, IF('Fall Input'!F181&gt;T$4, $O$4, IF(AND('Fall Input'!F181&lt;=T$4, 'Fall Input'!F181&gt;T$3), $O$3, IF('Fall Input'!F181&gt;T$3, $O$3, IF('Fall Input'!F181&lt;=T$3, $O$2, “WHO KNOWS”)))))))))</f>
        <v/>
      </c>
      <c r="V182" s="125"/>
      <c r="W182" s="105"/>
      <c r="AC182" s="106"/>
    </row>
    <row r="183" spans="1:29" ht="18.75" x14ac:dyDescent="0.3">
      <c r="A183" s="48" t="str">
        <f>IF('Fall Input'!A183="", "", 'Fall Input'!A183)</f>
        <v/>
      </c>
      <c r="B183" s="49" t="str">
        <f t="shared" si="35"/>
        <v/>
      </c>
      <c r="C183" s="49" t="str">
        <f t="shared" si="36"/>
        <v/>
      </c>
      <c r="D183" s="49" t="str">
        <f t="shared" si="37"/>
        <v/>
      </c>
      <c r="E183" s="49" t="str">
        <f t="shared" si="38"/>
        <v/>
      </c>
      <c r="F183" s="49" t="str">
        <f t="shared" si="39"/>
        <v/>
      </c>
      <c r="G183" s="144" t="str">
        <f t="shared" si="40"/>
        <v/>
      </c>
      <c r="H183" s="145"/>
      <c r="I183" s="130"/>
      <c r="J183" s="130"/>
      <c r="K183" s="132"/>
      <c r="L183" s="125"/>
      <c r="M183" s="128"/>
      <c r="O183" s="106" t="str">
        <f t="shared" si="34"/>
        <v/>
      </c>
      <c r="P183" s="129" t="str">
        <f>IF(OR('Fall Input'!B182="", P$3=""), "", IF('Fall Input'!B182&gt;P$6, $O$6, IF(AND('Fall Input'!B182&lt;=P$6,'Fall Input'!B182&gt;P$5), $O$5, IF('Fall Input'!B182&gt;P$5, $O$5, IF(AND('Fall Input'!B182&lt;=P$5, 'Fall Input'!B182&gt;P$4), $O$4, IF('Fall Input'!B182&gt;P$4, $O$4, IF(AND('Fall Input'!B182&lt;=P$4, 'Fall Input'!B182&gt;P$3), $O$3, IF('Fall Input'!B182&gt;P$3, $O$3, IF('Fall Input'!B182&lt;=P$3, $O$2, “WHO KNOWS”)))))))))</f>
        <v/>
      </c>
      <c r="Q183" s="129" t="str">
        <f>IF(OR('Fall Input'!C182="", Q$3=""), "", IF('Fall Input'!C182&gt;Q$6, $O$6, IF(AND('Fall Input'!C182&lt;=Q$6,'Fall Input'!C182&gt;Q$5), $O$5, IF('Fall Input'!C182&gt;Q$5, $O$5, IF(AND('Fall Input'!C182&lt;=Q$5, 'Fall Input'!C182&gt;Q$4), $O$4, IF('Fall Input'!C182&gt;Q$4, $O$4, IF(AND('Fall Input'!C182&lt;=Q$4, 'Fall Input'!C182&gt;Q$3), $O$3, IF('Fall Input'!C182&gt;Q$3, $O$3, IF('Fall Input'!C182&lt;=Q$3, $O$2, “WHO KNOWS”)))))))))</f>
        <v/>
      </c>
      <c r="R183" s="129" t="str">
        <f>IF(OR('Fall Input'!D182="", R$3=""), "", IF('Fall Input'!D182&gt;R$6, $O$6, IF(AND('Fall Input'!D182&lt;=R$6,'Fall Input'!D182&gt;R$5), $O$5, IF('Fall Input'!D182&gt;R$5, $O$5, IF(AND('Fall Input'!D182&lt;=R$5, 'Fall Input'!D182&gt;R$4), $O$4, IF('Fall Input'!D182&gt;R$4, $O$4, IF(AND('Fall Input'!D182&lt;=R$4, 'Fall Input'!D182&gt;R$3), $O$3, IF('Fall Input'!D182&gt;R$3, $O$3, IF('Fall Input'!D182&lt;=R$3, $O$2, “WHO KNOWS”)))))))))</f>
        <v/>
      </c>
      <c r="S183" s="129" t="str">
        <f>IF(OR('Fall Input'!E182="", S$3=""), "", IF('Fall Input'!E182&gt;S$6, $O$6, IF(AND('Fall Input'!E182&lt;=S$6,'Fall Input'!E182&gt;S$5), $O$5, IF('Fall Input'!E182&gt;S$5, $O$5, IF(AND('Fall Input'!E182&lt;=S$5, 'Fall Input'!E182&gt;S$4), $O$4, IF('Fall Input'!E182&gt;S$4, $O$4, IF(AND('Fall Input'!E182&lt;=S$4, 'Fall Input'!E182&gt;S$3), $O$3, IF('Fall Input'!E182&gt;S$3, $O$3, IF('Fall Input'!E182&lt;=S$3, $O$2, “WHO KNOWS”)))))))))</f>
        <v/>
      </c>
      <c r="T183" s="129" t="str">
        <f>IF(OR('Fall Input'!F182="", T$3=""), "", IF('Fall Input'!F182&gt;T$6, $O$6, IF(AND('Fall Input'!F182&lt;=T$6,'Fall Input'!F182&gt;T$5), $O$5, IF('Fall Input'!F182&gt;T$5, $O$5, IF(AND('Fall Input'!F182&lt;=T$5, 'Fall Input'!F182&gt;T$4), $O$4, IF('Fall Input'!F182&gt;T$4, $O$4, IF(AND('Fall Input'!F182&lt;=T$4, 'Fall Input'!F182&gt;T$3), $O$3, IF('Fall Input'!F182&gt;T$3, $O$3, IF('Fall Input'!F182&lt;=T$3, $O$2, “WHO KNOWS”)))))))))</f>
        <v/>
      </c>
      <c r="V183" s="125"/>
      <c r="W183" s="105"/>
      <c r="AC183" s="106"/>
    </row>
    <row r="184" spans="1:29" ht="18.75" x14ac:dyDescent="0.3">
      <c r="A184" s="48" t="str">
        <f>IF('Fall Input'!A184="", "", 'Fall Input'!A184)</f>
        <v/>
      </c>
      <c r="B184" s="49" t="str">
        <f t="shared" si="35"/>
        <v/>
      </c>
      <c r="C184" s="49" t="str">
        <f t="shared" si="36"/>
        <v/>
      </c>
      <c r="D184" s="49" t="str">
        <f t="shared" si="37"/>
        <v/>
      </c>
      <c r="E184" s="49" t="str">
        <f t="shared" si="38"/>
        <v/>
      </c>
      <c r="F184" s="49" t="str">
        <f t="shared" si="39"/>
        <v/>
      </c>
      <c r="G184" s="144" t="str">
        <f t="shared" si="40"/>
        <v/>
      </c>
      <c r="H184" s="145"/>
      <c r="I184" s="130"/>
      <c r="J184" s="130"/>
      <c r="K184" s="132"/>
      <c r="L184" s="125"/>
      <c r="M184" s="128"/>
      <c r="O184" s="106" t="str">
        <f t="shared" si="34"/>
        <v/>
      </c>
      <c r="P184" s="129" t="str">
        <f>IF(OR('Fall Input'!B183="", P$3=""), "", IF('Fall Input'!B183&gt;P$6, $O$6, IF(AND('Fall Input'!B183&lt;=P$6,'Fall Input'!B183&gt;P$5), $O$5, IF('Fall Input'!B183&gt;P$5, $O$5, IF(AND('Fall Input'!B183&lt;=P$5, 'Fall Input'!B183&gt;P$4), $O$4, IF('Fall Input'!B183&gt;P$4, $O$4, IF(AND('Fall Input'!B183&lt;=P$4, 'Fall Input'!B183&gt;P$3), $O$3, IF('Fall Input'!B183&gt;P$3, $O$3, IF('Fall Input'!B183&lt;=P$3, $O$2, “WHO KNOWS”)))))))))</f>
        <v/>
      </c>
      <c r="Q184" s="129" t="str">
        <f>IF(OR('Fall Input'!C183="", Q$3=""), "", IF('Fall Input'!C183&gt;Q$6, $O$6, IF(AND('Fall Input'!C183&lt;=Q$6,'Fall Input'!C183&gt;Q$5), $O$5, IF('Fall Input'!C183&gt;Q$5, $O$5, IF(AND('Fall Input'!C183&lt;=Q$5, 'Fall Input'!C183&gt;Q$4), $O$4, IF('Fall Input'!C183&gt;Q$4, $O$4, IF(AND('Fall Input'!C183&lt;=Q$4, 'Fall Input'!C183&gt;Q$3), $O$3, IF('Fall Input'!C183&gt;Q$3, $O$3, IF('Fall Input'!C183&lt;=Q$3, $O$2, “WHO KNOWS”)))))))))</f>
        <v/>
      </c>
      <c r="R184" s="129" t="str">
        <f>IF(OR('Fall Input'!D183="", R$3=""), "", IF('Fall Input'!D183&gt;R$6, $O$6, IF(AND('Fall Input'!D183&lt;=R$6,'Fall Input'!D183&gt;R$5), $O$5, IF('Fall Input'!D183&gt;R$5, $O$5, IF(AND('Fall Input'!D183&lt;=R$5, 'Fall Input'!D183&gt;R$4), $O$4, IF('Fall Input'!D183&gt;R$4, $O$4, IF(AND('Fall Input'!D183&lt;=R$4, 'Fall Input'!D183&gt;R$3), $O$3, IF('Fall Input'!D183&gt;R$3, $O$3, IF('Fall Input'!D183&lt;=R$3, $O$2, “WHO KNOWS”)))))))))</f>
        <v/>
      </c>
      <c r="S184" s="129" t="str">
        <f>IF(OR('Fall Input'!E183="", S$3=""), "", IF('Fall Input'!E183&gt;S$6, $O$6, IF(AND('Fall Input'!E183&lt;=S$6,'Fall Input'!E183&gt;S$5), $O$5, IF('Fall Input'!E183&gt;S$5, $O$5, IF(AND('Fall Input'!E183&lt;=S$5, 'Fall Input'!E183&gt;S$4), $O$4, IF('Fall Input'!E183&gt;S$4, $O$4, IF(AND('Fall Input'!E183&lt;=S$4, 'Fall Input'!E183&gt;S$3), $O$3, IF('Fall Input'!E183&gt;S$3, $O$3, IF('Fall Input'!E183&lt;=S$3, $O$2, “WHO KNOWS”)))))))))</f>
        <v/>
      </c>
      <c r="T184" s="129" t="str">
        <f>IF(OR('Fall Input'!F183="", T$3=""), "", IF('Fall Input'!F183&gt;T$6, $O$6, IF(AND('Fall Input'!F183&lt;=T$6,'Fall Input'!F183&gt;T$5), $O$5, IF('Fall Input'!F183&gt;T$5, $O$5, IF(AND('Fall Input'!F183&lt;=T$5, 'Fall Input'!F183&gt;T$4), $O$4, IF('Fall Input'!F183&gt;T$4, $O$4, IF(AND('Fall Input'!F183&lt;=T$4, 'Fall Input'!F183&gt;T$3), $O$3, IF('Fall Input'!F183&gt;T$3, $O$3, IF('Fall Input'!F183&lt;=T$3, $O$2, “WHO KNOWS”)))))))))</f>
        <v/>
      </c>
      <c r="V184" s="125"/>
      <c r="W184" s="105"/>
      <c r="AC184" s="106"/>
    </row>
    <row r="185" spans="1:29" ht="18.75" x14ac:dyDescent="0.3">
      <c r="A185" s="48" t="str">
        <f>IF('Fall Input'!A185="", "", 'Fall Input'!A185)</f>
        <v/>
      </c>
      <c r="B185" s="49" t="str">
        <f t="shared" si="35"/>
        <v/>
      </c>
      <c r="C185" s="49" t="str">
        <f t="shared" si="36"/>
        <v/>
      </c>
      <c r="D185" s="49" t="str">
        <f t="shared" si="37"/>
        <v/>
      </c>
      <c r="E185" s="49" t="str">
        <f t="shared" si="38"/>
        <v/>
      </c>
      <c r="F185" s="49" t="str">
        <f t="shared" si="39"/>
        <v/>
      </c>
      <c r="G185" s="144" t="str">
        <f t="shared" si="40"/>
        <v/>
      </c>
      <c r="H185" s="145"/>
      <c r="I185" s="130"/>
      <c r="J185" s="130"/>
      <c r="K185" s="132"/>
      <c r="L185" s="125"/>
      <c r="M185" s="128"/>
      <c r="O185" s="106" t="str">
        <f t="shared" si="34"/>
        <v/>
      </c>
      <c r="P185" s="129" t="str">
        <f>IF(OR('Fall Input'!B184="", P$3=""), "", IF('Fall Input'!B184&gt;P$6, $O$6, IF(AND('Fall Input'!B184&lt;=P$6,'Fall Input'!B184&gt;P$5), $O$5, IF('Fall Input'!B184&gt;P$5, $O$5, IF(AND('Fall Input'!B184&lt;=P$5, 'Fall Input'!B184&gt;P$4), $O$4, IF('Fall Input'!B184&gt;P$4, $O$4, IF(AND('Fall Input'!B184&lt;=P$4, 'Fall Input'!B184&gt;P$3), $O$3, IF('Fall Input'!B184&gt;P$3, $O$3, IF('Fall Input'!B184&lt;=P$3, $O$2, “WHO KNOWS”)))))))))</f>
        <v/>
      </c>
      <c r="Q185" s="129" t="str">
        <f>IF(OR('Fall Input'!C184="", Q$3=""), "", IF('Fall Input'!C184&gt;Q$6, $O$6, IF(AND('Fall Input'!C184&lt;=Q$6,'Fall Input'!C184&gt;Q$5), $O$5, IF('Fall Input'!C184&gt;Q$5, $O$5, IF(AND('Fall Input'!C184&lt;=Q$5, 'Fall Input'!C184&gt;Q$4), $O$4, IF('Fall Input'!C184&gt;Q$4, $O$4, IF(AND('Fall Input'!C184&lt;=Q$4, 'Fall Input'!C184&gt;Q$3), $O$3, IF('Fall Input'!C184&gt;Q$3, $O$3, IF('Fall Input'!C184&lt;=Q$3, $O$2, “WHO KNOWS”)))))))))</f>
        <v/>
      </c>
      <c r="R185" s="129" t="str">
        <f>IF(OR('Fall Input'!D184="", R$3=""), "", IF('Fall Input'!D184&gt;R$6, $O$6, IF(AND('Fall Input'!D184&lt;=R$6,'Fall Input'!D184&gt;R$5), $O$5, IF('Fall Input'!D184&gt;R$5, $O$5, IF(AND('Fall Input'!D184&lt;=R$5, 'Fall Input'!D184&gt;R$4), $O$4, IF('Fall Input'!D184&gt;R$4, $O$4, IF(AND('Fall Input'!D184&lt;=R$4, 'Fall Input'!D184&gt;R$3), $O$3, IF('Fall Input'!D184&gt;R$3, $O$3, IF('Fall Input'!D184&lt;=R$3, $O$2, “WHO KNOWS”)))))))))</f>
        <v/>
      </c>
      <c r="S185" s="129" t="str">
        <f>IF(OR('Fall Input'!E184="", S$3=""), "", IF('Fall Input'!E184&gt;S$6, $O$6, IF(AND('Fall Input'!E184&lt;=S$6,'Fall Input'!E184&gt;S$5), $O$5, IF('Fall Input'!E184&gt;S$5, $O$5, IF(AND('Fall Input'!E184&lt;=S$5, 'Fall Input'!E184&gt;S$4), $O$4, IF('Fall Input'!E184&gt;S$4, $O$4, IF(AND('Fall Input'!E184&lt;=S$4, 'Fall Input'!E184&gt;S$3), $O$3, IF('Fall Input'!E184&gt;S$3, $O$3, IF('Fall Input'!E184&lt;=S$3, $O$2, “WHO KNOWS”)))))))))</f>
        <v/>
      </c>
      <c r="T185" s="129" t="str">
        <f>IF(OR('Fall Input'!F184="", T$3=""), "", IF('Fall Input'!F184&gt;T$6, $O$6, IF(AND('Fall Input'!F184&lt;=T$6,'Fall Input'!F184&gt;T$5), $O$5, IF('Fall Input'!F184&gt;T$5, $O$5, IF(AND('Fall Input'!F184&lt;=T$5, 'Fall Input'!F184&gt;T$4), $O$4, IF('Fall Input'!F184&gt;T$4, $O$4, IF(AND('Fall Input'!F184&lt;=T$4, 'Fall Input'!F184&gt;T$3), $O$3, IF('Fall Input'!F184&gt;T$3, $O$3, IF('Fall Input'!F184&lt;=T$3, $O$2, “WHO KNOWS”)))))))))</f>
        <v/>
      </c>
      <c r="V185" s="125"/>
      <c r="W185" s="105"/>
      <c r="AC185" s="106"/>
    </row>
    <row r="186" spans="1:29" ht="18.75" x14ac:dyDescent="0.3">
      <c r="A186" s="48" t="str">
        <f>IF('Fall Input'!A186="", "", 'Fall Input'!A186)</f>
        <v/>
      </c>
      <c r="B186" s="49" t="str">
        <f t="shared" si="35"/>
        <v/>
      </c>
      <c r="C186" s="49" t="str">
        <f t="shared" si="36"/>
        <v/>
      </c>
      <c r="D186" s="49" t="str">
        <f t="shared" si="37"/>
        <v/>
      </c>
      <c r="E186" s="49" t="str">
        <f t="shared" si="38"/>
        <v/>
      </c>
      <c r="F186" s="49" t="str">
        <f t="shared" si="39"/>
        <v/>
      </c>
      <c r="G186" s="144" t="str">
        <f t="shared" si="40"/>
        <v/>
      </c>
      <c r="H186" s="145"/>
      <c r="I186" s="130"/>
      <c r="J186" s="130"/>
      <c r="K186" s="132"/>
      <c r="L186" s="125"/>
      <c r="M186" s="128"/>
      <c r="O186" s="106" t="str">
        <f t="shared" si="34"/>
        <v/>
      </c>
      <c r="P186" s="129" t="str">
        <f>IF(OR('Fall Input'!B185="", P$3=""), "", IF('Fall Input'!B185&gt;P$6, $O$6, IF(AND('Fall Input'!B185&lt;=P$6,'Fall Input'!B185&gt;P$5), $O$5, IF('Fall Input'!B185&gt;P$5, $O$5, IF(AND('Fall Input'!B185&lt;=P$5, 'Fall Input'!B185&gt;P$4), $O$4, IF('Fall Input'!B185&gt;P$4, $O$4, IF(AND('Fall Input'!B185&lt;=P$4, 'Fall Input'!B185&gt;P$3), $O$3, IF('Fall Input'!B185&gt;P$3, $O$3, IF('Fall Input'!B185&lt;=P$3, $O$2, “WHO KNOWS”)))))))))</f>
        <v/>
      </c>
      <c r="Q186" s="129" t="str">
        <f>IF(OR('Fall Input'!C185="", Q$3=""), "", IF('Fall Input'!C185&gt;Q$6, $O$6, IF(AND('Fall Input'!C185&lt;=Q$6,'Fall Input'!C185&gt;Q$5), $O$5, IF('Fall Input'!C185&gt;Q$5, $O$5, IF(AND('Fall Input'!C185&lt;=Q$5, 'Fall Input'!C185&gt;Q$4), $O$4, IF('Fall Input'!C185&gt;Q$4, $O$4, IF(AND('Fall Input'!C185&lt;=Q$4, 'Fall Input'!C185&gt;Q$3), $O$3, IF('Fall Input'!C185&gt;Q$3, $O$3, IF('Fall Input'!C185&lt;=Q$3, $O$2, “WHO KNOWS”)))))))))</f>
        <v/>
      </c>
      <c r="R186" s="129" t="str">
        <f>IF(OR('Fall Input'!D185="", R$3=""), "", IF('Fall Input'!D185&gt;R$6, $O$6, IF(AND('Fall Input'!D185&lt;=R$6,'Fall Input'!D185&gt;R$5), $O$5, IF('Fall Input'!D185&gt;R$5, $O$5, IF(AND('Fall Input'!D185&lt;=R$5, 'Fall Input'!D185&gt;R$4), $O$4, IF('Fall Input'!D185&gt;R$4, $O$4, IF(AND('Fall Input'!D185&lt;=R$4, 'Fall Input'!D185&gt;R$3), $O$3, IF('Fall Input'!D185&gt;R$3, $O$3, IF('Fall Input'!D185&lt;=R$3, $O$2, “WHO KNOWS”)))))))))</f>
        <v/>
      </c>
      <c r="S186" s="129" t="str">
        <f>IF(OR('Fall Input'!E185="", S$3=""), "", IF('Fall Input'!E185&gt;S$6, $O$6, IF(AND('Fall Input'!E185&lt;=S$6,'Fall Input'!E185&gt;S$5), $O$5, IF('Fall Input'!E185&gt;S$5, $O$5, IF(AND('Fall Input'!E185&lt;=S$5, 'Fall Input'!E185&gt;S$4), $O$4, IF('Fall Input'!E185&gt;S$4, $O$4, IF(AND('Fall Input'!E185&lt;=S$4, 'Fall Input'!E185&gt;S$3), $O$3, IF('Fall Input'!E185&gt;S$3, $O$3, IF('Fall Input'!E185&lt;=S$3, $O$2, “WHO KNOWS”)))))))))</f>
        <v/>
      </c>
      <c r="T186" s="129" t="str">
        <f>IF(OR('Fall Input'!F185="", T$3=""), "", IF('Fall Input'!F185&gt;T$6, $O$6, IF(AND('Fall Input'!F185&lt;=T$6,'Fall Input'!F185&gt;T$5), $O$5, IF('Fall Input'!F185&gt;T$5, $O$5, IF(AND('Fall Input'!F185&lt;=T$5, 'Fall Input'!F185&gt;T$4), $O$4, IF('Fall Input'!F185&gt;T$4, $O$4, IF(AND('Fall Input'!F185&lt;=T$4, 'Fall Input'!F185&gt;T$3), $O$3, IF('Fall Input'!F185&gt;T$3, $O$3, IF('Fall Input'!F185&lt;=T$3, $O$2, “WHO KNOWS”)))))))))</f>
        <v/>
      </c>
      <c r="V186" s="125"/>
      <c r="W186" s="105"/>
      <c r="AC186" s="106"/>
    </row>
    <row r="187" spans="1:29" ht="18.75" x14ac:dyDescent="0.3">
      <c r="A187" s="48" t="str">
        <f>IF('Fall Input'!A187="", "", 'Fall Input'!A187)</f>
        <v/>
      </c>
      <c r="B187" s="49" t="str">
        <f t="shared" si="35"/>
        <v/>
      </c>
      <c r="C187" s="49" t="str">
        <f t="shared" si="36"/>
        <v/>
      </c>
      <c r="D187" s="49" t="str">
        <f t="shared" si="37"/>
        <v/>
      </c>
      <c r="E187" s="49" t="str">
        <f t="shared" si="38"/>
        <v/>
      </c>
      <c r="F187" s="49" t="str">
        <f t="shared" si="39"/>
        <v/>
      </c>
      <c r="G187" s="144" t="str">
        <f t="shared" si="40"/>
        <v/>
      </c>
      <c r="H187" s="145"/>
      <c r="I187" s="130"/>
      <c r="J187" s="130"/>
      <c r="K187" s="132"/>
      <c r="L187" s="125"/>
      <c r="M187" s="128"/>
      <c r="O187" s="106" t="str">
        <f t="shared" si="34"/>
        <v/>
      </c>
      <c r="P187" s="129" t="str">
        <f>IF(OR('Fall Input'!B186="", P$3=""), "", IF('Fall Input'!B186&gt;P$6, $O$6, IF(AND('Fall Input'!B186&lt;=P$6,'Fall Input'!B186&gt;P$5), $O$5, IF('Fall Input'!B186&gt;P$5, $O$5, IF(AND('Fall Input'!B186&lt;=P$5, 'Fall Input'!B186&gt;P$4), $O$4, IF('Fall Input'!B186&gt;P$4, $O$4, IF(AND('Fall Input'!B186&lt;=P$4, 'Fall Input'!B186&gt;P$3), $O$3, IF('Fall Input'!B186&gt;P$3, $O$3, IF('Fall Input'!B186&lt;=P$3, $O$2, “WHO KNOWS”)))))))))</f>
        <v/>
      </c>
      <c r="Q187" s="129" t="str">
        <f>IF(OR('Fall Input'!C186="", Q$3=""), "", IF('Fall Input'!C186&gt;Q$6, $O$6, IF(AND('Fall Input'!C186&lt;=Q$6,'Fall Input'!C186&gt;Q$5), $O$5, IF('Fall Input'!C186&gt;Q$5, $O$5, IF(AND('Fall Input'!C186&lt;=Q$5, 'Fall Input'!C186&gt;Q$4), $O$4, IF('Fall Input'!C186&gt;Q$4, $O$4, IF(AND('Fall Input'!C186&lt;=Q$4, 'Fall Input'!C186&gt;Q$3), $O$3, IF('Fall Input'!C186&gt;Q$3, $O$3, IF('Fall Input'!C186&lt;=Q$3, $O$2, “WHO KNOWS”)))))))))</f>
        <v/>
      </c>
      <c r="R187" s="129" t="str">
        <f>IF(OR('Fall Input'!D186="", R$3=""), "", IF('Fall Input'!D186&gt;R$6, $O$6, IF(AND('Fall Input'!D186&lt;=R$6,'Fall Input'!D186&gt;R$5), $O$5, IF('Fall Input'!D186&gt;R$5, $O$5, IF(AND('Fall Input'!D186&lt;=R$5, 'Fall Input'!D186&gt;R$4), $O$4, IF('Fall Input'!D186&gt;R$4, $O$4, IF(AND('Fall Input'!D186&lt;=R$4, 'Fall Input'!D186&gt;R$3), $O$3, IF('Fall Input'!D186&gt;R$3, $O$3, IF('Fall Input'!D186&lt;=R$3, $O$2, “WHO KNOWS”)))))))))</f>
        <v/>
      </c>
      <c r="S187" s="129" t="str">
        <f>IF(OR('Fall Input'!E186="", S$3=""), "", IF('Fall Input'!E186&gt;S$6, $O$6, IF(AND('Fall Input'!E186&lt;=S$6,'Fall Input'!E186&gt;S$5), $O$5, IF('Fall Input'!E186&gt;S$5, $O$5, IF(AND('Fall Input'!E186&lt;=S$5, 'Fall Input'!E186&gt;S$4), $O$4, IF('Fall Input'!E186&gt;S$4, $O$4, IF(AND('Fall Input'!E186&lt;=S$4, 'Fall Input'!E186&gt;S$3), $O$3, IF('Fall Input'!E186&gt;S$3, $O$3, IF('Fall Input'!E186&lt;=S$3, $O$2, “WHO KNOWS”)))))))))</f>
        <v/>
      </c>
      <c r="T187" s="129" t="str">
        <f>IF(OR('Fall Input'!F186="", T$3=""), "", IF('Fall Input'!F186&gt;T$6, $O$6, IF(AND('Fall Input'!F186&lt;=T$6,'Fall Input'!F186&gt;T$5), $O$5, IF('Fall Input'!F186&gt;T$5, $O$5, IF(AND('Fall Input'!F186&lt;=T$5, 'Fall Input'!F186&gt;T$4), $O$4, IF('Fall Input'!F186&gt;T$4, $O$4, IF(AND('Fall Input'!F186&lt;=T$4, 'Fall Input'!F186&gt;T$3), $O$3, IF('Fall Input'!F186&gt;T$3, $O$3, IF('Fall Input'!F186&lt;=T$3, $O$2, “WHO KNOWS”)))))))))</f>
        <v/>
      </c>
      <c r="V187" s="125"/>
      <c r="W187" s="105"/>
      <c r="AC187" s="106"/>
    </row>
    <row r="188" spans="1:29" ht="18.75" x14ac:dyDescent="0.3">
      <c r="A188" s="48" t="str">
        <f>IF('Fall Input'!A188="", "", 'Fall Input'!A188)</f>
        <v/>
      </c>
      <c r="B188" s="49" t="str">
        <f t="shared" si="35"/>
        <v/>
      </c>
      <c r="C188" s="49" t="str">
        <f t="shared" si="36"/>
        <v/>
      </c>
      <c r="D188" s="49" t="str">
        <f t="shared" si="37"/>
        <v/>
      </c>
      <c r="E188" s="49" t="str">
        <f t="shared" si="38"/>
        <v/>
      </c>
      <c r="F188" s="49" t="str">
        <f t="shared" si="39"/>
        <v/>
      </c>
      <c r="G188" s="144" t="str">
        <f t="shared" si="40"/>
        <v/>
      </c>
      <c r="H188" s="145"/>
      <c r="I188" s="130"/>
      <c r="J188" s="130"/>
      <c r="K188" s="132"/>
      <c r="L188" s="125"/>
      <c r="M188" s="128"/>
      <c r="O188" s="106" t="str">
        <f t="shared" si="34"/>
        <v/>
      </c>
      <c r="P188" s="129" t="str">
        <f>IF(OR('Fall Input'!B187="", P$3=""), "", IF('Fall Input'!B187&gt;P$6, $O$6, IF(AND('Fall Input'!B187&lt;=P$6,'Fall Input'!B187&gt;P$5), $O$5, IF('Fall Input'!B187&gt;P$5, $O$5, IF(AND('Fall Input'!B187&lt;=P$5, 'Fall Input'!B187&gt;P$4), $O$4, IF('Fall Input'!B187&gt;P$4, $O$4, IF(AND('Fall Input'!B187&lt;=P$4, 'Fall Input'!B187&gt;P$3), $O$3, IF('Fall Input'!B187&gt;P$3, $O$3, IF('Fall Input'!B187&lt;=P$3, $O$2, “WHO KNOWS”)))))))))</f>
        <v/>
      </c>
      <c r="Q188" s="129" t="str">
        <f>IF(OR('Fall Input'!C187="", Q$3=""), "", IF('Fall Input'!C187&gt;Q$6, $O$6, IF(AND('Fall Input'!C187&lt;=Q$6,'Fall Input'!C187&gt;Q$5), $O$5, IF('Fall Input'!C187&gt;Q$5, $O$5, IF(AND('Fall Input'!C187&lt;=Q$5, 'Fall Input'!C187&gt;Q$4), $O$4, IF('Fall Input'!C187&gt;Q$4, $O$4, IF(AND('Fall Input'!C187&lt;=Q$4, 'Fall Input'!C187&gt;Q$3), $O$3, IF('Fall Input'!C187&gt;Q$3, $O$3, IF('Fall Input'!C187&lt;=Q$3, $O$2, “WHO KNOWS”)))))))))</f>
        <v/>
      </c>
      <c r="R188" s="129" t="str">
        <f>IF(OR('Fall Input'!D187="", R$3=""), "", IF('Fall Input'!D187&gt;R$6, $O$6, IF(AND('Fall Input'!D187&lt;=R$6,'Fall Input'!D187&gt;R$5), $O$5, IF('Fall Input'!D187&gt;R$5, $O$5, IF(AND('Fall Input'!D187&lt;=R$5, 'Fall Input'!D187&gt;R$4), $O$4, IF('Fall Input'!D187&gt;R$4, $O$4, IF(AND('Fall Input'!D187&lt;=R$4, 'Fall Input'!D187&gt;R$3), $O$3, IF('Fall Input'!D187&gt;R$3, $O$3, IF('Fall Input'!D187&lt;=R$3, $O$2, “WHO KNOWS”)))))))))</f>
        <v/>
      </c>
      <c r="S188" s="129" t="str">
        <f>IF(OR('Fall Input'!E187="", S$3=""), "", IF('Fall Input'!E187&gt;S$6, $O$6, IF(AND('Fall Input'!E187&lt;=S$6,'Fall Input'!E187&gt;S$5), $O$5, IF('Fall Input'!E187&gt;S$5, $O$5, IF(AND('Fall Input'!E187&lt;=S$5, 'Fall Input'!E187&gt;S$4), $O$4, IF('Fall Input'!E187&gt;S$4, $O$4, IF(AND('Fall Input'!E187&lt;=S$4, 'Fall Input'!E187&gt;S$3), $O$3, IF('Fall Input'!E187&gt;S$3, $O$3, IF('Fall Input'!E187&lt;=S$3, $O$2, “WHO KNOWS”)))))))))</f>
        <v/>
      </c>
      <c r="T188" s="129" t="str">
        <f>IF(OR('Fall Input'!F187="", T$3=""), "", IF('Fall Input'!F187&gt;T$6, $O$6, IF(AND('Fall Input'!F187&lt;=T$6,'Fall Input'!F187&gt;T$5), $O$5, IF('Fall Input'!F187&gt;T$5, $O$5, IF(AND('Fall Input'!F187&lt;=T$5, 'Fall Input'!F187&gt;T$4), $O$4, IF('Fall Input'!F187&gt;T$4, $O$4, IF(AND('Fall Input'!F187&lt;=T$4, 'Fall Input'!F187&gt;T$3), $O$3, IF('Fall Input'!F187&gt;T$3, $O$3, IF('Fall Input'!F187&lt;=T$3, $O$2, “WHO KNOWS”)))))))))</f>
        <v/>
      </c>
      <c r="V188" s="125"/>
      <c r="W188" s="105"/>
      <c r="AC188" s="106"/>
    </row>
    <row r="189" spans="1:29" ht="18.75" x14ac:dyDescent="0.3">
      <c r="A189" s="48" t="str">
        <f>IF('Fall Input'!A189="", "", 'Fall Input'!A189)</f>
        <v/>
      </c>
      <c r="B189" s="49" t="str">
        <f t="shared" si="35"/>
        <v/>
      </c>
      <c r="C189" s="49" t="str">
        <f t="shared" si="36"/>
        <v/>
      </c>
      <c r="D189" s="49" t="str">
        <f t="shared" si="37"/>
        <v/>
      </c>
      <c r="E189" s="49" t="str">
        <f t="shared" si="38"/>
        <v/>
      </c>
      <c r="F189" s="49" t="str">
        <f t="shared" si="39"/>
        <v/>
      </c>
      <c r="G189" s="144" t="str">
        <f t="shared" si="40"/>
        <v/>
      </c>
      <c r="H189" s="145"/>
      <c r="I189" s="130"/>
      <c r="J189" s="130"/>
      <c r="K189" s="132"/>
      <c r="L189" s="125"/>
      <c r="M189" s="128"/>
      <c r="O189" s="106" t="str">
        <f t="shared" si="34"/>
        <v/>
      </c>
      <c r="P189" s="129" t="str">
        <f>IF(OR('Fall Input'!B188="", P$3=""), "", IF('Fall Input'!B188&gt;P$6, $O$6, IF(AND('Fall Input'!B188&lt;=P$6,'Fall Input'!B188&gt;P$5), $O$5, IF('Fall Input'!B188&gt;P$5, $O$5, IF(AND('Fall Input'!B188&lt;=P$5, 'Fall Input'!B188&gt;P$4), $O$4, IF('Fall Input'!B188&gt;P$4, $O$4, IF(AND('Fall Input'!B188&lt;=P$4, 'Fall Input'!B188&gt;P$3), $O$3, IF('Fall Input'!B188&gt;P$3, $O$3, IF('Fall Input'!B188&lt;=P$3, $O$2, “WHO KNOWS”)))))))))</f>
        <v/>
      </c>
      <c r="Q189" s="129" t="str">
        <f>IF(OR('Fall Input'!C188="", Q$3=""), "", IF('Fall Input'!C188&gt;Q$6, $O$6, IF(AND('Fall Input'!C188&lt;=Q$6,'Fall Input'!C188&gt;Q$5), $O$5, IF('Fall Input'!C188&gt;Q$5, $O$5, IF(AND('Fall Input'!C188&lt;=Q$5, 'Fall Input'!C188&gt;Q$4), $O$4, IF('Fall Input'!C188&gt;Q$4, $O$4, IF(AND('Fall Input'!C188&lt;=Q$4, 'Fall Input'!C188&gt;Q$3), $O$3, IF('Fall Input'!C188&gt;Q$3, $O$3, IF('Fall Input'!C188&lt;=Q$3, $O$2, “WHO KNOWS”)))))))))</f>
        <v/>
      </c>
      <c r="R189" s="129" t="str">
        <f>IF(OR('Fall Input'!D188="", R$3=""), "", IF('Fall Input'!D188&gt;R$6, $O$6, IF(AND('Fall Input'!D188&lt;=R$6,'Fall Input'!D188&gt;R$5), $O$5, IF('Fall Input'!D188&gt;R$5, $O$5, IF(AND('Fall Input'!D188&lt;=R$5, 'Fall Input'!D188&gt;R$4), $O$4, IF('Fall Input'!D188&gt;R$4, $O$4, IF(AND('Fall Input'!D188&lt;=R$4, 'Fall Input'!D188&gt;R$3), $O$3, IF('Fall Input'!D188&gt;R$3, $O$3, IF('Fall Input'!D188&lt;=R$3, $O$2, “WHO KNOWS”)))))))))</f>
        <v/>
      </c>
      <c r="S189" s="129" t="str">
        <f>IF(OR('Fall Input'!E188="", S$3=""), "", IF('Fall Input'!E188&gt;S$6, $O$6, IF(AND('Fall Input'!E188&lt;=S$6,'Fall Input'!E188&gt;S$5), $O$5, IF('Fall Input'!E188&gt;S$5, $O$5, IF(AND('Fall Input'!E188&lt;=S$5, 'Fall Input'!E188&gt;S$4), $O$4, IF('Fall Input'!E188&gt;S$4, $O$4, IF(AND('Fall Input'!E188&lt;=S$4, 'Fall Input'!E188&gt;S$3), $O$3, IF('Fall Input'!E188&gt;S$3, $O$3, IF('Fall Input'!E188&lt;=S$3, $O$2, “WHO KNOWS”)))))))))</f>
        <v/>
      </c>
      <c r="T189" s="129" t="str">
        <f>IF(OR('Fall Input'!F188="", T$3=""), "", IF('Fall Input'!F188&gt;T$6, $O$6, IF(AND('Fall Input'!F188&lt;=T$6,'Fall Input'!F188&gt;T$5), $O$5, IF('Fall Input'!F188&gt;T$5, $O$5, IF(AND('Fall Input'!F188&lt;=T$5, 'Fall Input'!F188&gt;T$4), $O$4, IF('Fall Input'!F188&gt;T$4, $O$4, IF(AND('Fall Input'!F188&lt;=T$4, 'Fall Input'!F188&gt;T$3), $O$3, IF('Fall Input'!F188&gt;T$3, $O$3, IF('Fall Input'!F188&lt;=T$3, $O$2, “WHO KNOWS”)))))))))</f>
        <v/>
      </c>
      <c r="V189" s="125"/>
      <c r="W189" s="105"/>
      <c r="AC189" s="106"/>
    </row>
    <row r="190" spans="1:29" ht="18.75" x14ac:dyDescent="0.3">
      <c r="A190" s="48" t="str">
        <f>IF('Fall Input'!A190="", "", 'Fall Input'!A190)</f>
        <v/>
      </c>
      <c r="B190" s="49" t="str">
        <f t="shared" si="35"/>
        <v/>
      </c>
      <c r="C190" s="49" t="str">
        <f t="shared" si="36"/>
        <v/>
      </c>
      <c r="D190" s="49" t="str">
        <f t="shared" si="37"/>
        <v/>
      </c>
      <c r="E190" s="49" t="str">
        <f t="shared" si="38"/>
        <v/>
      </c>
      <c r="F190" s="49" t="str">
        <f t="shared" si="39"/>
        <v/>
      </c>
      <c r="G190" s="144" t="str">
        <f t="shared" si="40"/>
        <v/>
      </c>
      <c r="H190" s="145"/>
      <c r="I190" s="130"/>
      <c r="J190" s="130"/>
      <c r="K190" s="132"/>
      <c r="L190" s="125"/>
      <c r="M190" s="128"/>
      <c r="O190" s="106" t="str">
        <f t="shared" si="34"/>
        <v/>
      </c>
      <c r="P190" s="129" t="str">
        <f>IF(OR('Fall Input'!B189="", P$3=""), "", IF('Fall Input'!B189&gt;P$6, $O$6, IF(AND('Fall Input'!B189&lt;=P$6,'Fall Input'!B189&gt;P$5), $O$5, IF('Fall Input'!B189&gt;P$5, $O$5, IF(AND('Fall Input'!B189&lt;=P$5, 'Fall Input'!B189&gt;P$4), $O$4, IF('Fall Input'!B189&gt;P$4, $O$4, IF(AND('Fall Input'!B189&lt;=P$4, 'Fall Input'!B189&gt;P$3), $O$3, IF('Fall Input'!B189&gt;P$3, $O$3, IF('Fall Input'!B189&lt;=P$3, $O$2, “WHO KNOWS”)))))))))</f>
        <v/>
      </c>
      <c r="Q190" s="129" t="str">
        <f>IF(OR('Fall Input'!C189="", Q$3=""), "", IF('Fall Input'!C189&gt;Q$6, $O$6, IF(AND('Fall Input'!C189&lt;=Q$6,'Fall Input'!C189&gt;Q$5), $O$5, IF('Fall Input'!C189&gt;Q$5, $O$5, IF(AND('Fall Input'!C189&lt;=Q$5, 'Fall Input'!C189&gt;Q$4), $O$4, IF('Fall Input'!C189&gt;Q$4, $O$4, IF(AND('Fall Input'!C189&lt;=Q$4, 'Fall Input'!C189&gt;Q$3), $O$3, IF('Fall Input'!C189&gt;Q$3, $O$3, IF('Fall Input'!C189&lt;=Q$3, $O$2, “WHO KNOWS”)))))))))</f>
        <v/>
      </c>
      <c r="R190" s="129" t="str">
        <f>IF(OR('Fall Input'!D189="", R$3=""), "", IF('Fall Input'!D189&gt;R$6, $O$6, IF(AND('Fall Input'!D189&lt;=R$6,'Fall Input'!D189&gt;R$5), $O$5, IF('Fall Input'!D189&gt;R$5, $O$5, IF(AND('Fall Input'!D189&lt;=R$5, 'Fall Input'!D189&gt;R$4), $O$4, IF('Fall Input'!D189&gt;R$4, $O$4, IF(AND('Fall Input'!D189&lt;=R$4, 'Fall Input'!D189&gt;R$3), $O$3, IF('Fall Input'!D189&gt;R$3, $O$3, IF('Fall Input'!D189&lt;=R$3, $O$2, “WHO KNOWS”)))))))))</f>
        <v/>
      </c>
      <c r="S190" s="129" t="str">
        <f>IF(OR('Fall Input'!E189="", S$3=""), "", IF('Fall Input'!E189&gt;S$6, $O$6, IF(AND('Fall Input'!E189&lt;=S$6,'Fall Input'!E189&gt;S$5), $O$5, IF('Fall Input'!E189&gt;S$5, $O$5, IF(AND('Fall Input'!E189&lt;=S$5, 'Fall Input'!E189&gt;S$4), $O$4, IF('Fall Input'!E189&gt;S$4, $O$4, IF(AND('Fall Input'!E189&lt;=S$4, 'Fall Input'!E189&gt;S$3), $O$3, IF('Fall Input'!E189&gt;S$3, $O$3, IF('Fall Input'!E189&lt;=S$3, $O$2, “WHO KNOWS”)))))))))</f>
        <v/>
      </c>
      <c r="T190" s="129" t="str">
        <f>IF(OR('Fall Input'!F189="", T$3=""), "", IF('Fall Input'!F189&gt;T$6, $O$6, IF(AND('Fall Input'!F189&lt;=T$6,'Fall Input'!F189&gt;T$5), $O$5, IF('Fall Input'!F189&gt;T$5, $O$5, IF(AND('Fall Input'!F189&lt;=T$5, 'Fall Input'!F189&gt;T$4), $O$4, IF('Fall Input'!F189&gt;T$4, $O$4, IF(AND('Fall Input'!F189&lt;=T$4, 'Fall Input'!F189&gt;T$3), $O$3, IF('Fall Input'!F189&gt;T$3, $O$3, IF('Fall Input'!F189&lt;=T$3, $O$2, “WHO KNOWS”)))))))))</f>
        <v/>
      </c>
      <c r="V190" s="125"/>
      <c r="W190" s="105"/>
      <c r="AC190" s="106"/>
    </row>
    <row r="191" spans="1:29" ht="18.75" x14ac:dyDescent="0.3">
      <c r="A191" s="48" t="str">
        <f>IF('Fall Input'!A191="", "", 'Fall Input'!A191)</f>
        <v/>
      </c>
      <c r="B191" s="49" t="str">
        <f t="shared" si="35"/>
        <v/>
      </c>
      <c r="C191" s="49" t="str">
        <f t="shared" si="36"/>
        <v/>
      </c>
      <c r="D191" s="49" t="str">
        <f t="shared" si="37"/>
        <v/>
      </c>
      <c r="E191" s="49" t="str">
        <f t="shared" si="38"/>
        <v/>
      </c>
      <c r="F191" s="49" t="str">
        <f t="shared" si="39"/>
        <v/>
      </c>
      <c r="G191" s="144" t="str">
        <f t="shared" si="40"/>
        <v/>
      </c>
      <c r="H191" s="145"/>
      <c r="I191" s="130"/>
      <c r="J191" s="130"/>
      <c r="K191" s="132"/>
      <c r="L191" s="125"/>
      <c r="M191" s="128"/>
      <c r="O191" s="106" t="str">
        <f t="shared" si="34"/>
        <v/>
      </c>
      <c r="P191" s="129" t="str">
        <f>IF(OR('Fall Input'!B190="", P$3=""), "", IF('Fall Input'!B190&gt;P$6, $O$6, IF(AND('Fall Input'!B190&lt;=P$6,'Fall Input'!B190&gt;P$5), $O$5, IF('Fall Input'!B190&gt;P$5, $O$5, IF(AND('Fall Input'!B190&lt;=P$5, 'Fall Input'!B190&gt;P$4), $O$4, IF('Fall Input'!B190&gt;P$4, $O$4, IF(AND('Fall Input'!B190&lt;=P$4, 'Fall Input'!B190&gt;P$3), $O$3, IF('Fall Input'!B190&gt;P$3, $O$3, IF('Fall Input'!B190&lt;=P$3, $O$2, “WHO KNOWS”)))))))))</f>
        <v/>
      </c>
      <c r="Q191" s="129" t="str">
        <f>IF(OR('Fall Input'!C190="", Q$3=""), "", IF('Fall Input'!C190&gt;Q$6, $O$6, IF(AND('Fall Input'!C190&lt;=Q$6,'Fall Input'!C190&gt;Q$5), $O$5, IF('Fall Input'!C190&gt;Q$5, $O$5, IF(AND('Fall Input'!C190&lt;=Q$5, 'Fall Input'!C190&gt;Q$4), $O$4, IF('Fall Input'!C190&gt;Q$4, $O$4, IF(AND('Fall Input'!C190&lt;=Q$4, 'Fall Input'!C190&gt;Q$3), $O$3, IF('Fall Input'!C190&gt;Q$3, $O$3, IF('Fall Input'!C190&lt;=Q$3, $O$2, “WHO KNOWS”)))))))))</f>
        <v/>
      </c>
      <c r="R191" s="129" t="str">
        <f>IF(OR('Fall Input'!D190="", R$3=""), "", IF('Fall Input'!D190&gt;R$6, $O$6, IF(AND('Fall Input'!D190&lt;=R$6,'Fall Input'!D190&gt;R$5), $O$5, IF('Fall Input'!D190&gt;R$5, $O$5, IF(AND('Fall Input'!D190&lt;=R$5, 'Fall Input'!D190&gt;R$4), $O$4, IF('Fall Input'!D190&gt;R$4, $O$4, IF(AND('Fall Input'!D190&lt;=R$4, 'Fall Input'!D190&gt;R$3), $O$3, IF('Fall Input'!D190&gt;R$3, $O$3, IF('Fall Input'!D190&lt;=R$3, $O$2, “WHO KNOWS”)))))))))</f>
        <v/>
      </c>
      <c r="S191" s="129" t="str">
        <f>IF(OR('Fall Input'!E190="", S$3=""), "", IF('Fall Input'!E190&gt;S$6, $O$6, IF(AND('Fall Input'!E190&lt;=S$6,'Fall Input'!E190&gt;S$5), $O$5, IF('Fall Input'!E190&gt;S$5, $O$5, IF(AND('Fall Input'!E190&lt;=S$5, 'Fall Input'!E190&gt;S$4), $O$4, IF('Fall Input'!E190&gt;S$4, $O$4, IF(AND('Fall Input'!E190&lt;=S$4, 'Fall Input'!E190&gt;S$3), $O$3, IF('Fall Input'!E190&gt;S$3, $O$3, IF('Fall Input'!E190&lt;=S$3, $O$2, “WHO KNOWS”)))))))))</f>
        <v/>
      </c>
      <c r="T191" s="129" t="str">
        <f>IF(OR('Fall Input'!F190="", T$3=""), "", IF('Fall Input'!F190&gt;T$6, $O$6, IF(AND('Fall Input'!F190&lt;=T$6,'Fall Input'!F190&gt;T$5), $O$5, IF('Fall Input'!F190&gt;T$5, $O$5, IF(AND('Fall Input'!F190&lt;=T$5, 'Fall Input'!F190&gt;T$4), $O$4, IF('Fall Input'!F190&gt;T$4, $O$4, IF(AND('Fall Input'!F190&lt;=T$4, 'Fall Input'!F190&gt;T$3), $O$3, IF('Fall Input'!F190&gt;T$3, $O$3, IF('Fall Input'!F190&lt;=T$3, $O$2, “WHO KNOWS”)))))))))</f>
        <v/>
      </c>
      <c r="V191" s="125"/>
      <c r="W191" s="105"/>
      <c r="AC191" s="106"/>
    </row>
    <row r="192" spans="1:29" ht="18.75" x14ac:dyDescent="0.3">
      <c r="A192" s="48" t="str">
        <f>IF('Fall Input'!A192="", "", 'Fall Input'!A192)</f>
        <v/>
      </c>
      <c r="B192" s="49" t="str">
        <f t="shared" si="35"/>
        <v/>
      </c>
      <c r="C192" s="49" t="str">
        <f t="shared" si="36"/>
        <v/>
      </c>
      <c r="D192" s="49" t="str">
        <f t="shared" si="37"/>
        <v/>
      </c>
      <c r="E192" s="49" t="str">
        <f t="shared" si="38"/>
        <v/>
      </c>
      <c r="F192" s="49" t="str">
        <f t="shared" si="39"/>
        <v/>
      </c>
      <c r="G192" s="144" t="str">
        <f t="shared" si="40"/>
        <v/>
      </c>
      <c r="H192" s="145"/>
      <c r="I192" s="130"/>
      <c r="J192" s="130"/>
      <c r="K192" s="132"/>
      <c r="L192" s="125"/>
      <c r="M192" s="128"/>
      <c r="O192" s="106" t="str">
        <f t="shared" si="34"/>
        <v/>
      </c>
      <c r="P192" s="129" t="str">
        <f>IF(OR('Fall Input'!B191="", P$3=""), "", IF('Fall Input'!B191&gt;P$6, $O$6, IF(AND('Fall Input'!B191&lt;=P$6,'Fall Input'!B191&gt;P$5), $O$5, IF('Fall Input'!B191&gt;P$5, $O$5, IF(AND('Fall Input'!B191&lt;=P$5, 'Fall Input'!B191&gt;P$4), $O$4, IF('Fall Input'!B191&gt;P$4, $O$4, IF(AND('Fall Input'!B191&lt;=P$4, 'Fall Input'!B191&gt;P$3), $O$3, IF('Fall Input'!B191&gt;P$3, $O$3, IF('Fall Input'!B191&lt;=P$3, $O$2, “WHO KNOWS”)))))))))</f>
        <v/>
      </c>
      <c r="Q192" s="129" t="str">
        <f>IF(OR('Fall Input'!C191="", Q$3=""), "", IF('Fall Input'!C191&gt;Q$6, $O$6, IF(AND('Fall Input'!C191&lt;=Q$6,'Fall Input'!C191&gt;Q$5), $O$5, IF('Fall Input'!C191&gt;Q$5, $O$5, IF(AND('Fall Input'!C191&lt;=Q$5, 'Fall Input'!C191&gt;Q$4), $O$4, IF('Fall Input'!C191&gt;Q$4, $O$4, IF(AND('Fall Input'!C191&lt;=Q$4, 'Fall Input'!C191&gt;Q$3), $O$3, IF('Fall Input'!C191&gt;Q$3, $O$3, IF('Fall Input'!C191&lt;=Q$3, $O$2, “WHO KNOWS”)))))))))</f>
        <v/>
      </c>
      <c r="R192" s="129" t="str">
        <f>IF(OR('Fall Input'!D191="", R$3=""), "", IF('Fall Input'!D191&gt;R$6, $O$6, IF(AND('Fall Input'!D191&lt;=R$6,'Fall Input'!D191&gt;R$5), $O$5, IF('Fall Input'!D191&gt;R$5, $O$5, IF(AND('Fall Input'!D191&lt;=R$5, 'Fall Input'!D191&gt;R$4), $O$4, IF('Fall Input'!D191&gt;R$4, $O$4, IF(AND('Fall Input'!D191&lt;=R$4, 'Fall Input'!D191&gt;R$3), $O$3, IF('Fall Input'!D191&gt;R$3, $O$3, IF('Fall Input'!D191&lt;=R$3, $O$2, “WHO KNOWS”)))))))))</f>
        <v/>
      </c>
      <c r="S192" s="129" t="str">
        <f>IF(OR('Fall Input'!E191="", S$3=""), "", IF('Fall Input'!E191&gt;S$6, $O$6, IF(AND('Fall Input'!E191&lt;=S$6,'Fall Input'!E191&gt;S$5), $O$5, IF('Fall Input'!E191&gt;S$5, $O$5, IF(AND('Fall Input'!E191&lt;=S$5, 'Fall Input'!E191&gt;S$4), $O$4, IF('Fall Input'!E191&gt;S$4, $O$4, IF(AND('Fall Input'!E191&lt;=S$4, 'Fall Input'!E191&gt;S$3), $O$3, IF('Fall Input'!E191&gt;S$3, $O$3, IF('Fall Input'!E191&lt;=S$3, $O$2, “WHO KNOWS”)))))))))</f>
        <v/>
      </c>
      <c r="T192" s="129" t="str">
        <f>IF(OR('Fall Input'!F191="", T$3=""), "", IF('Fall Input'!F191&gt;T$6, $O$6, IF(AND('Fall Input'!F191&lt;=T$6,'Fall Input'!F191&gt;T$5), $O$5, IF('Fall Input'!F191&gt;T$5, $O$5, IF(AND('Fall Input'!F191&lt;=T$5, 'Fall Input'!F191&gt;T$4), $O$4, IF('Fall Input'!F191&gt;T$4, $O$4, IF(AND('Fall Input'!F191&lt;=T$4, 'Fall Input'!F191&gt;T$3), $O$3, IF('Fall Input'!F191&gt;T$3, $O$3, IF('Fall Input'!F191&lt;=T$3, $O$2, “WHO KNOWS”)))))))))</f>
        <v/>
      </c>
      <c r="V192" s="125"/>
      <c r="W192" s="105"/>
      <c r="AC192" s="106"/>
    </row>
    <row r="193" spans="1:29" ht="18.75" x14ac:dyDescent="0.3">
      <c r="A193" s="48" t="str">
        <f>IF('Fall Input'!A193="", "", 'Fall Input'!A193)</f>
        <v/>
      </c>
      <c r="B193" s="49" t="str">
        <f t="shared" si="35"/>
        <v/>
      </c>
      <c r="C193" s="49" t="str">
        <f t="shared" si="36"/>
        <v/>
      </c>
      <c r="D193" s="49" t="str">
        <f t="shared" si="37"/>
        <v/>
      </c>
      <c r="E193" s="49" t="str">
        <f t="shared" si="38"/>
        <v/>
      </c>
      <c r="F193" s="49" t="str">
        <f t="shared" si="39"/>
        <v/>
      </c>
      <c r="G193" s="144" t="str">
        <f t="shared" si="40"/>
        <v/>
      </c>
      <c r="H193" s="145"/>
      <c r="I193" s="130"/>
      <c r="J193" s="130"/>
      <c r="K193" s="132"/>
      <c r="L193" s="125"/>
      <c r="M193" s="128"/>
      <c r="O193" s="106" t="str">
        <f t="shared" si="34"/>
        <v/>
      </c>
      <c r="P193" s="129" t="str">
        <f>IF(OR('Fall Input'!B192="", P$3=""), "", IF('Fall Input'!B192&gt;P$6, $O$6, IF(AND('Fall Input'!B192&lt;=P$6,'Fall Input'!B192&gt;P$5), $O$5, IF('Fall Input'!B192&gt;P$5, $O$5, IF(AND('Fall Input'!B192&lt;=P$5, 'Fall Input'!B192&gt;P$4), $O$4, IF('Fall Input'!B192&gt;P$4, $O$4, IF(AND('Fall Input'!B192&lt;=P$4, 'Fall Input'!B192&gt;P$3), $O$3, IF('Fall Input'!B192&gt;P$3, $O$3, IF('Fall Input'!B192&lt;=P$3, $O$2, “WHO KNOWS”)))))))))</f>
        <v/>
      </c>
      <c r="Q193" s="129" t="str">
        <f>IF(OR('Fall Input'!C192="", Q$3=""), "", IF('Fall Input'!C192&gt;Q$6, $O$6, IF(AND('Fall Input'!C192&lt;=Q$6,'Fall Input'!C192&gt;Q$5), $O$5, IF('Fall Input'!C192&gt;Q$5, $O$5, IF(AND('Fall Input'!C192&lt;=Q$5, 'Fall Input'!C192&gt;Q$4), $O$4, IF('Fall Input'!C192&gt;Q$4, $O$4, IF(AND('Fall Input'!C192&lt;=Q$4, 'Fall Input'!C192&gt;Q$3), $O$3, IF('Fall Input'!C192&gt;Q$3, $O$3, IF('Fall Input'!C192&lt;=Q$3, $O$2, “WHO KNOWS”)))))))))</f>
        <v/>
      </c>
      <c r="R193" s="129" t="str">
        <f>IF(OR('Fall Input'!D192="", R$3=""), "", IF('Fall Input'!D192&gt;R$6, $O$6, IF(AND('Fall Input'!D192&lt;=R$6,'Fall Input'!D192&gt;R$5), $O$5, IF('Fall Input'!D192&gt;R$5, $O$5, IF(AND('Fall Input'!D192&lt;=R$5, 'Fall Input'!D192&gt;R$4), $O$4, IF('Fall Input'!D192&gt;R$4, $O$4, IF(AND('Fall Input'!D192&lt;=R$4, 'Fall Input'!D192&gt;R$3), $O$3, IF('Fall Input'!D192&gt;R$3, $O$3, IF('Fall Input'!D192&lt;=R$3, $O$2, “WHO KNOWS”)))))))))</f>
        <v/>
      </c>
      <c r="S193" s="129" t="str">
        <f>IF(OR('Fall Input'!E192="", S$3=""), "", IF('Fall Input'!E192&gt;S$6, $O$6, IF(AND('Fall Input'!E192&lt;=S$6,'Fall Input'!E192&gt;S$5), $O$5, IF('Fall Input'!E192&gt;S$5, $O$5, IF(AND('Fall Input'!E192&lt;=S$5, 'Fall Input'!E192&gt;S$4), $O$4, IF('Fall Input'!E192&gt;S$4, $O$4, IF(AND('Fall Input'!E192&lt;=S$4, 'Fall Input'!E192&gt;S$3), $O$3, IF('Fall Input'!E192&gt;S$3, $O$3, IF('Fall Input'!E192&lt;=S$3, $O$2, “WHO KNOWS”)))))))))</f>
        <v/>
      </c>
      <c r="T193" s="129" t="str">
        <f>IF(OR('Fall Input'!F192="", T$3=""), "", IF('Fall Input'!F192&gt;T$6, $O$6, IF(AND('Fall Input'!F192&lt;=T$6,'Fall Input'!F192&gt;T$5), $O$5, IF('Fall Input'!F192&gt;T$5, $O$5, IF(AND('Fall Input'!F192&lt;=T$5, 'Fall Input'!F192&gt;T$4), $O$4, IF('Fall Input'!F192&gt;T$4, $O$4, IF(AND('Fall Input'!F192&lt;=T$4, 'Fall Input'!F192&gt;T$3), $O$3, IF('Fall Input'!F192&gt;T$3, $O$3, IF('Fall Input'!F192&lt;=T$3, $O$2, “WHO KNOWS”)))))))))</f>
        <v/>
      </c>
      <c r="V193" s="125"/>
      <c r="W193" s="105"/>
      <c r="AC193" s="106"/>
    </row>
    <row r="194" spans="1:29" ht="18.75" x14ac:dyDescent="0.3">
      <c r="A194" s="48" t="str">
        <f>IF('Fall Input'!A194="", "", 'Fall Input'!A194)</f>
        <v/>
      </c>
      <c r="B194" s="49" t="str">
        <f t="shared" si="35"/>
        <v/>
      </c>
      <c r="C194" s="49" t="str">
        <f t="shared" si="36"/>
        <v/>
      </c>
      <c r="D194" s="49" t="str">
        <f t="shared" si="37"/>
        <v/>
      </c>
      <c r="E194" s="49" t="str">
        <f t="shared" si="38"/>
        <v/>
      </c>
      <c r="F194" s="49" t="str">
        <f t="shared" si="39"/>
        <v/>
      </c>
      <c r="G194" s="144" t="str">
        <f t="shared" si="40"/>
        <v/>
      </c>
      <c r="H194" s="145"/>
      <c r="I194" s="130"/>
      <c r="J194" s="130"/>
      <c r="K194" s="132"/>
      <c r="L194" s="125"/>
      <c r="M194" s="128"/>
      <c r="O194" s="106" t="str">
        <f t="shared" si="34"/>
        <v/>
      </c>
      <c r="P194" s="129" t="str">
        <f>IF(OR('Fall Input'!B193="", P$3=""), "", IF('Fall Input'!B193&gt;P$6, $O$6, IF(AND('Fall Input'!B193&lt;=P$6,'Fall Input'!B193&gt;P$5), $O$5, IF('Fall Input'!B193&gt;P$5, $O$5, IF(AND('Fall Input'!B193&lt;=P$5, 'Fall Input'!B193&gt;P$4), $O$4, IF('Fall Input'!B193&gt;P$4, $O$4, IF(AND('Fall Input'!B193&lt;=P$4, 'Fall Input'!B193&gt;P$3), $O$3, IF('Fall Input'!B193&gt;P$3, $O$3, IF('Fall Input'!B193&lt;=P$3, $O$2, “WHO KNOWS”)))))))))</f>
        <v/>
      </c>
      <c r="Q194" s="129" t="str">
        <f>IF(OR('Fall Input'!C193="", Q$3=""), "", IF('Fall Input'!C193&gt;Q$6, $O$6, IF(AND('Fall Input'!C193&lt;=Q$6,'Fall Input'!C193&gt;Q$5), $O$5, IF('Fall Input'!C193&gt;Q$5, $O$5, IF(AND('Fall Input'!C193&lt;=Q$5, 'Fall Input'!C193&gt;Q$4), $O$4, IF('Fall Input'!C193&gt;Q$4, $O$4, IF(AND('Fall Input'!C193&lt;=Q$4, 'Fall Input'!C193&gt;Q$3), $O$3, IF('Fall Input'!C193&gt;Q$3, $O$3, IF('Fall Input'!C193&lt;=Q$3, $O$2, “WHO KNOWS”)))))))))</f>
        <v/>
      </c>
      <c r="R194" s="129" t="str">
        <f>IF(OR('Fall Input'!D193="", R$3=""), "", IF('Fall Input'!D193&gt;R$6, $O$6, IF(AND('Fall Input'!D193&lt;=R$6,'Fall Input'!D193&gt;R$5), $O$5, IF('Fall Input'!D193&gt;R$5, $O$5, IF(AND('Fall Input'!D193&lt;=R$5, 'Fall Input'!D193&gt;R$4), $O$4, IF('Fall Input'!D193&gt;R$4, $O$4, IF(AND('Fall Input'!D193&lt;=R$4, 'Fall Input'!D193&gt;R$3), $O$3, IF('Fall Input'!D193&gt;R$3, $O$3, IF('Fall Input'!D193&lt;=R$3, $O$2, “WHO KNOWS”)))))))))</f>
        <v/>
      </c>
      <c r="S194" s="129" t="str">
        <f>IF(OR('Fall Input'!E193="", S$3=""), "", IF('Fall Input'!E193&gt;S$6, $O$6, IF(AND('Fall Input'!E193&lt;=S$6,'Fall Input'!E193&gt;S$5), $O$5, IF('Fall Input'!E193&gt;S$5, $O$5, IF(AND('Fall Input'!E193&lt;=S$5, 'Fall Input'!E193&gt;S$4), $O$4, IF('Fall Input'!E193&gt;S$4, $O$4, IF(AND('Fall Input'!E193&lt;=S$4, 'Fall Input'!E193&gt;S$3), $O$3, IF('Fall Input'!E193&gt;S$3, $O$3, IF('Fall Input'!E193&lt;=S$3, $O$2, “WHO KNOWS”)))))))))</f>
        <v/>
      </c>
      <c r="T194" s="129" t="str">
        <f>IF(OR('Fall Input'!F193="", T$3=""), "", IF('Fall Input'!F193&gt;T$6, $O$6, IF(AND('Fall Input'!F193&lt;=T$6,'Fall Input'!F193&gt;T$5), $O$5, IF('Fall Input'!F193&gt;T$5, $O$5, IF(AND('Fall Input'!F193&lt;=T$5, 'Fall Input'!F193&gt;T$4), $O$4, IF('Fall Input'!F193&gt;T$4, $O$4, IF(AND('Fall Input'!F193&lt;=T$4, 'Fall Input'!F193&gt;T$3), $O$3, IF('Fall Input'!F193&gt;T$3, $O$3, IF('Fall Input'!F193&lt;=T$3, $O$2, “WHO KNOWS”)))))))))</f>
        <v/>
      </c>
      <c r="V194" s="125"/>
      <c r="W194" s="105"/>
      <c r="AC194" s="106"/>
    </row>
    <row r="195" spans="1:29" ht="18.75" x14ac:dyDescent="0.3">
      <c r="A195" s="48" t="str">
        <f>IF('Fall Input'!A195="", "", 'Fall Input'!A195)</f>
        <v/>
      </c>
      <c r="B195" s="49" t="str">
        <f t="shared" si="35"/>
        <v/>
      </c>
      <c r="C195" s="49" t="str">
        <f t="shared" si="36"/>
        <v/>
      </c>
      <c r="D195" s="49" t="str">
        <f t="shared" si="37"/>
        <v/>
      </c>
      <c r="E195" s="49" t="str">
        <f t="shared" si="38"/>
        <v/>
      </c>
      <c r="F195" s="49" t="str">
        <f t="shared" si="39"/>
        <v/>
      </c>
      <c r="G195" s="144" t="str">
        <f t="shared" si="40"/>
        <v/>
      </c>
      <c r="H195" s="145"/>
      <c r="I195" s="130"/>
      <c r="J195" s="130"/>
      <c r="K195" s="132"/>
      <c r="L195" s="125"/>
      <c r="M195" s="128"/>
      <c r="O195" s="106" t="str">
        <f t="shared" si="34"/>
        <v/>
      </c>
      <c r="P195" s="129" t="str">
        <f>IF(OR('Fall Input'!B194="", P$3=""), "", IF('Fall Input'!B194&gt;P$6, $O$6, IF(AND('Fall Input'!B194&lt;=P$6,'Fall Input'!B194&gt;P$5), $O$5, IF('Fall Input'!B194&gt;P$5, $O$5, IF(AND('Fall Input'!B194&lt;=P$5, 'Fall Input'!B194&gt;P$4), $O$4, IF('Fall Input'!B194&gt;P$4, $O$4, IF(AND('Fall Input'!B194&lt;=P$4, 'Fall Input'!B194&gt;P$3), $O$3, IF('Fall Input'!B194&gt;P$3, $O$3, IF('Fall Input'!B194&lt;=P$3, $O$2, “WHO KNOWS”)))))))))</f>
        <v/>
      </c>
      <c r="Q195" s="129" t="str">
        <f>IF(OR('Fall Input'!C194="", Q$3=""), "", IF('Fall Input'!C194&gt;Q$6, $O$6, IF(AND('Fall Input'!C194&lt;=Q$6,'Fall Input'!C194&gt;Q$5), $O$5, IF('Fall Input'!C194&gt;Q$5, $O$5, IF(AND('Fall Input'!C194&lt;=Q$5, 'Fall Input'!C194&gt;Q$4), $O$4, IF('Fall Input'!C194&gt;Q$4, $O$4, IF(AND('Fall Input'!C194&lt;=Q$4, 'Fall Input'!C194&gt;Q$3), $O$3, IF('Fall Input'!C194&gt;Q$3, $O$3, IF('Fall Input'!C194&lt;=Q$3, $O$2, “WHO KNOWS”)))))))))</f>
        <v/>
      </c>
      <c r="R195" s="129" t="str">
        <f>IF(OR('Fall Input'!D194="", R$3=""), "", IF('Fall Input'!D194&gt;R$6, $O$6, IF(AND('Fall Input'!D194&lt;=R$6,'Fall Input'!D194&gt;R$5), $O$5, IF('Fall Input'!D194&gt;R$5, $O$5, IF(AND('Fall Input'!D194&lt;=R$5, 'Fall Input'!D194&gt;R$4), $O$4, IF('Fall Input'!D194&gt;R$4, $O$4, IF(AND('Fall Input'!D194&lt;=R$4, 'Fall Input'!D194&gt;R$3), $O$3, IF('Fall Input'!D194&gt;R$3, $O$3, IF('Fall Input'!D194&lt;=R$3, $O$2, “WHO KNOWS”)))))))))</f>
        <v/>
      </c>
      <c r="S195" s="129" t="str">
        <f>IF(OR('Fall Input'!E194="", S$3=""), "", IF('Fall Input'!E194&gt;S$6, $O$6, IF(AND('Fall Input'!E194&lt;=S$6,'Fall Input'!E194&gt;S$5), $O$5, IF('Fall Input'!E194&gt;S$5, $O$5, IF(AND('Fall Input'!E194&lt;=S$5, 'Fall Input'!E194&gt;S$4), $O$4, IF('Fall Input'!E194&gt;S$4, $O$4, IF(AND('Fall Input'!E194&lt;=S$4, 'Fall Input'!E194&gt;S$3), $O$3, IF('Fall Input'!E194&gt;S$3, $O$3, IF('Fall Input'!E194&lt;=S$3, $O$2, “WHO KNOWS”)))))))))</f>
        <v/>
      </c>
      <c r="T195" s="129" t="str">
        <f>IF(OR('Fall Input'!F194="", T$3=""), "", IF('Fall Input'!F194&gt;T$6, $O$6, IF(AND('Fall Input'!F194&lt;=T$6,'Fall Input'!F194&gt;T$5), $O$5, IF('Fall Input'!F194&gt;T$5, $O$5, IF(AND('Fall Input'!F194&lt;=T$5, 'Fall Input'!F194&gt;T$4), $O$4, IF('Fall Input'!F194&gt;T$4, $O$4, IF(AND('Fall Input'!F194&lt;=T$4, 'Fall Input'!F194&gt;T$3), $O$3, IF('Fall Input'!F194&gt;T$3, $O$3, IF('Fall Input'!F194&lt;=T$3, $O$2, “WHO KNOWS”)))))))))</f>
        <v/>
      </c>
      <c r="V195" s="125"/>
      <c r="W195" s="105"/>
      <c r="AC195" s="106"/>
    </row>
    <row r="196" spans="1:29" ht="18.75" x14ac:dyDescent="0.3">
      <c r="A196" s="48" t="str">
        <f>IF('Fall Input'!A196="", "", 'Fall Input'!A196)</f>
        <v/>
      </c>
      <c r="B196" s="49" t="str">
        <f t="shared" si="35"/>
        <v/>
      </c>
      <c r="C196" s="49" t="str">
        <f t="shared" si="36"/>
        <v/>
      </c>
      <c r="D196" s="49" t="str">
        <f t="shared" si="37"/>
        <v/>
      </c>
      <c r="E196" s="49" t="str">
        <f t="shared" si="38"/>
        <v/>
      </c>
      <c r="F196" s="49" t="str">
        <f t="shared" si="39"/>
        <v/>
      </c>
      <c r="G196" s="144" t="str">
        <f t="shared" si="40"/>
        <v/>
      </c>
      <c r="H196" s="145"/>
      <c r="I196" s="130"/>
      <c r="J196" s="130"/>
      <c r="K196" s="132"/>
      <c r="L196" s="125"/>
      <c r="M196" s="128"/>
      <c r="O196" s="106" t="str">
        <f t="shared" si="34"/>
        <v/>
      </c>
      <c r="P196" s="129" t="str">
        <f>IF(OR('Fall Input'!B195="", P$3=""), "", IF('Fall Input'!B195&gt;P$6, $O$6, IF(AND('Fall Input'!B195&lt;=P$6,'Fall Input'!B195&gt;P$5), $O$5, IF('Fall Input'!B195&gt;P$5, $O$5, IF(AND('Fall Input'!B195&lt;=P$5, 'Fall Input'!B195&gt;P$4), $O$4, IF('Fall Input'!B195&gt;P$4, $O$4, IF(AND('Fall Input'!B195&lt;=P$4, 'Fall Input'!B195&gt;P$3), $O$3, IF('Fall Input'!B195&gt;P$3, $O$3, IF('Fall Input'!B195&lt;=P$3, $O$2, “WHO KNOWS”)))))))))</f>
        <v/>
      </c>
      <c r="Q196" s="129" t="str">
        <f>IF(OR('Fall Input'!C195="", Q$3=""), "", IF('Fall Input'!C195&gt;Q$6, $O$6, IF(AND('Fall Input'!C195&lt;=Q$6,'Fall Input'!C195&gt;Q$5), $O$5, IF('Fall Input'!C195&gt;Q$5, $O$5, IF(AND('Fall Input'!C195&lt;=Q$5, 'Fall Input'!C195&gt;Q$4), $O$4, IF('Fall Input'!C195&gt;Q$4, $O$4, IF(AND('Fall Input'!C195&lt;=Q$4, 'Fall Input'!C195&gt;Q$3), $O$3, IF('Fall Input'!C195&gt;Q$3, $O$3, IF('Fall Input'!C195&lt;=Q$3, $O$2, “WHO KNOWS”)))))))))</f>
        <v/>
      </c>
      <c r="R196" s="129" t="str">
        <f>IF(OR('Fall Input'!D195="", R$3=""), "", IF('Fall Input'!D195&gt;R$6, $O$6, IF(AND('Fall Input'!D195&lt;=R$6,'Fall Input'!D195&gt;R$5), $O$5, IF('Fall Input'!D195&gt;R$5, $O$5, IF(AND('Fall Input'!D195&lt;=R$5, 'Fall Input'!D195&gt;R$4), $O$4, IF('Fall Input'!D195&gt;R$4, $O$4, IF(AND('Fall Input'!D195&lt;=R$4, 'Fall Input'!D195&gt;R$3), $O$3, IF('Fall Input'!D195&gt;R$3, $O$3, IF('Fall Input'!D195&lt;=R$3, $O$2, “WHO KNOWS”)))))))))</f>
        <v/>
      </c>
      <c r="S196" s="129" t="str">
        <f>IF(OR('Fall Input'!E195="", S$3=""), "", IF('Fall Input'!E195&gt;S$6, $O$6, IF(AND('Fall Input'!E195&lt;=S$6,'Fall Input'!E195&gt;S$5), $O$5, IF('Fall Input'!E195&gt;S$5, $O$5, IF(AND('Fall Input'!E195&lt;=S$5, 'Fall Input'!E195&gt;S$4), $O$4, IF('Fall Input'!E195&gt;S$4, $O$4, IF(AND('Fall Input'!E195&lt;=S$4, 'Fall Input'!E195&gt;S$3), $O$3, IF('Fall Input'!E195&gt;S$3, $O$3, IF('Fall Input'!E195&lt;=S$3, $O$2, “WHO KNOWS”)))))))))</f>
        <v/>
      </c>
      <c r="T196" s="129" t="str">
        <f>IF(OR('Fall Input'!F195="", T$3=""), "", IF('Fall Input'!F195&gt;T$6, $O$6, IF(AND('Fall Input'!F195&lt;=T$6,'Fall Input'!F195&gt;T$5), $O$5, IF('Fall Input'!F195&gt;T$5, $O$5, IF(AND('Fall Input'!F195&lt;=T$5, 'Fall Input'!F195&gt;T$4), $O$4, IF('Fall Input'!F195&gt;T$4, $O$4, IF(AND('Fall Input'!F195&lt;=T$4, 'Fall Input'!F195&gt;T$3), $O$3, IF('Fall Input'!F195&gt;T$3, $O$3, IF('Fall Input'!F195&lt;=T$3, $O$2, “WHO KNOWS”)))))))))</f>
        <v/>
      </c>
      <c r="V196" s="125"/>
      <c r="W196" s="105"/>
      <c r="AC196" s="106"/>
    </row>
    <row r="197" spans="1:29" ht="18.75" x14ac:dyDescent="0.3">
      <c r="A197" s="48" t="str">
        <f>IF('Fall Input'!A197="", "", 'Fall Input'!A197)</f>
        <v/>
      </c>
      <c r="B197" s="49" t="str">
        <f t="shared" si="35"/>
        <v/>
      </c>
      <c r="C197" s="49" t="str">
        <f t="shared" si="36"/>
        <v/>
      </c>
      <c r="D197" s="49" t="str">
        <f t="shared" si="37"/>
        <v/>
      </c>
      <c r="E197" s="49" t="str">
        <f t="shared" si="38"/>
        <v/>
      </c>
      <c r="F197" s="49" t="str">
        <f t="shared" si="39"/>
        <v/>
      </c>
      <c r="G197" s="144" t="str">
        <f t="shared" si="40"/>
        <v/>
      </c>
      <c r="H197" s="145"/>
      <c r="I197" s="130"/>
      <c r="J197" s="130"/>
      <c r="K197" s="132"/>
      <c r="L197" s="125"/>
      <c r="M197" s="128"/>
      <c r="O197" s="106" t="str">
        <f t="shared" si="34"/>
        <v/>
      </c>
      <c r="P197" s="129" t="str">
        <f>IF(OR('Fall Input'!B196="", P$3=""), "", IF('Fall Input'!B196&gt;P$6, $O$6, IF(AND('Fall Input'!B196&lt;=P$6,'Fall Input'!B196&gt;P$5), $O$5, IF('Fall Input'!B196&gt;P$5, $O$5, IF(AND('Fall Input'!B196&lt;=P$5, 'Fall Input'!B196&gt;P$4), $O$4, IF('Fall Input'!B196&gt;P$4, $O$4, IF(AND('Fall Input'!B196&lt;=P$4, 'Fall Input'!B196&gt;P$3), $O$3, IF('Fall Input'!B196&gt;P$3, $O$3, IF('Fall Input'!B196&lt;=P$3, $O$2, “WHO KNOWS”)))))))))</f>
        <v/>
      </c>
      <c r="Q197" s="129" t="str">
        <f>IF(OR('Fall Input'!C196="", Q$3=""), "", IF('Fall Input'!C196&gt;Q$6, $O$6, IF(AND('Fall Input'!C196&lt;=Q$6,'Fall Input'!C196&gt;Q$5), $O$5, IF('Fall Input'!C196&gt;Q$5, $O$5, IF(AND('Fall Input'!C196&lt;=Q$5, 'Fall Input'!C196&gt;Q$4), $O$4, IF('Fall Input'!C196&gt;Q$4, $O$4, IF(AND('Fall Input'!C196&lt;=Q$4, 'Fall Input'!C196&gt;Q$3), $O$3, IF('Fall Input'!C196&gt;Q$3, $O$3, IF('Fall Input'!C196&lt;=Q$3, $O$2, “WHO KNOWS”)))))))))</f>
        <v/>
      </c>
      <c r="R197" s="129" t="str">
        <f>IF(OR('Fall Input'!D196="", R$3=""), "", IF('Fall Input'!D196&gt;R$6, $O$6, IF(AND('Fall Input'!D196&lt;=R$6,'Fall Input'!D196&gt;R$5), $O$5, IF('Fall Input'!D196&gt;R$5, $O$5, IF(AND('Fall Input'!D196&lt;=R$5, 'Fall Input'!D196&gt;R$4), $O$4, IF('Fall Input'!D196&gt;R$4, $O$4, IF(AND('Fall Input'!D196&lt;=R$4, 'Fall Input'!D196&gt;R$3), $O$3, IF('Fall Input'!D196&gt;R$3, $O$3, IF('Fall Input'!D196&lt;=R$3, $O$2, “WHO KNOWS”)))))))))</f>
        <v/>
      </c>
      <c r="S197" s="129" t="str">
        <f>IF(OR('Fall Input'!E196="", S$3=""), "", IF('Fall Input'!E196&gt;S$6, $O$6, IF(AND('Fall Input'!E196&lt;=S$6,'Fall Input'!E196&gt;S$5), $O$5, IF('Fall Input'!E196&gt;S$5, $O$5, IF(AND('Fall Input'!E196&lt;=S$5, 'Fall Input'!E196&gt;S$4), $O$4, IF('Fall Input'!E196&gt;S$4, $O$4, IF(AND('Fall Input'!E196&lt;=S$4, 'Fall Input'!E196&gt;S$3), $O$3, IF('Fall Input'!E196&gt;S$3, $O$3, IF('Fall Input'!E196&lt;=S$3, $O$2, “WHO KNOWS”)))))))))</f>
        <v/>
      </c>
      <c r="T197" s="129" t="str">
        <f>IF(OR('Fall Input'!F196="", T$3=""), "", IF('Fall Input'!F196&gt;T$6, $O$6, IF(AND('Fall Input'!F196&lt;=T$6,'Fall Input'!F196&gt;T$5), $O$5, IF('Fall Input'!F196&gt;T$5, $O$5, IF(AND('Fall Input'!F196&lt;=T$5, 'Fall Input'!F196&gt;T$4), $O$4, IF('Fall Input'!F196&gt;T$4, $O$4, IF(AND('Fall Input'!F196&lt;=T$4, 'Fall Input'!F196&gt;T$3), $O$3, IF('Fall Input'!F196&gt;T$3, $O$3, IF('Fall Input'!F196&lt;=T$3, $O$2, “WHO KNOWS”)))))))))</f>
        <v/>
      </c>
      <c r="V197" s="125"/>
      <c r="W197" s="105"/>
      <c r="AC197" s="106"/>
    </row>
    <row r="198" spans="1:29" ht="18.75" x14ac:dyDescent="0.3">
      <c r="A198" s="48" t="str">
        <f>IF('Fall Input'!A198="", "", 'Fall Input'!A198)</f>
        <v/>
      </c>
      <c r="B198" s="49" t="str">
        <f t="shared" si="35"/>
        <v/>
      </c>
      <c r="C198" s="49" t="str">
        <f t="shared" si="36"/>
        <v/>
      </c>
      <c r="D198" s="49" t="str">
        <f t="shared" si="37"/>
        <v/>
      </c>
      <c r="E198" s="49" t="str">
        <f t="shared" si="38"/>
        <v/>
      </c>
      <c r="F198" s="49" t="str">
        <f t="shared" si="39"/>
        <v/>
      </c>
      <c r="G198" s="144" t="str">
        <f t="shared" si="40"/>
        <v/>
      </c>
      <c r="H198" s="145"/>
      <c r="I198" s="130"/>
      <c r="J198" s="130"/>
      <c r="K198" s="132"/>
      <c r="L198" s="125"/>
      <c r="M198" s="128"/>
      <c r="O198" s="106" t="str">
        <f t="shared" si="34"/>
        <v/>
      </c>
      <c r="P198" s="129" t="str">
        <f>IF(OR('Fall Input'!B197="", P$3=""), "", IF('Fall Input'!B197&gt;P$6, $O$6, IF(AND('Fall Input'!B197&lt;=P$6,'Fall Input'!B197&gt;P$5), $O$5, IF('Fall Input'!B197&gt;P$5, $O$5, IF(AND('Fall Input'!B197&lt;=P$5, 'Fall Input'!B197&gt;P$4), $O$4, IF('Fall Input'!B197&gt;P$4, $O$4, IF(AND('Fall Input'!B197&lt;=P$4, 'Fall Input'!B197&gt;P$3), $O$3, IF('Fall Input'!B197&gt;P$3, $O$3, IF('Fall Input'!B197&lt;=P$3, $O$2, “WHO KNOWS”)))))))))</f>
        <v/>
      </c>
      <c r="Q198" s="129" t="str">
        <f>IF(OR('Fall Input'!C197="", Q$3=""), "", IF('Fall Input'!C197&gt;Q$6, $O$6, IF(AND('Fall Input'!C197&lt;=Q$6,'Fall Input'!C197&gt;Q$5), $O$5, IF('Fall Input'!C197&gt;Q$5, $O$5, IF(AND('Fall Input'!C197&lt;=Q$5, 'Fall Input'!C197&gt;Q$4), $O$4, IF('Fall Input'!C197&gt;Q$4, $O$4, IF(AND('Fall Input'!C197&lt;=Q$4, 'Fall Input'!C197&gt;Q$3), $O$3, IF('Fall Input'!C197&gt;Q$3, $O$3, IF('Fall Input'!C197&lt;=Q$3, $O$2, “WHO KNOWS”)))))))))</f>
        <v/>
      </c>
      <c r="R198" s="129" t="str">
        <f>IF(OR('Fall Input'!D197="", R$3=""), "", IF('Fall Input'!D197&gt;R$6, $O$6, IF(AND('Fall Input'!D197&lt;=R$6,'Fall Input'!D197&gt;R$5), $O$5, IF('Fall Input'!D197&gt;R$5, $O$5, IF(AND('Fall Input'!D197&lt;=R$5, 'Fall Input'!D197&gt;R$4), $O$4, IF('Fall Input'!D197&gt;R$4, $O$4, IF(AND('Fall Input'!D197&lt;=R$4, 'Fall Input'!D197&gt;R$3), $O$3, IF('Fall Input'!D197&gt;R$3, $O$3, IF('Fall Input'!D197&lt;=R$3, $O$2, “WHO KNOWS”)))))))))</f>
        <v/>
      </c>
      <c r="S198" s="129" t="str">
        <f>IF(OR('Fall Input'!E197="", S$3=""), "", IF('Fall Input'!E197&gt;S$6, $O$6, IF(AND('Fall Input'!E197&lt;=S$6,'Fall Input'!E197&gt;S$5), $O$5, IF('Fall Input'!E197&gt;S$5, $O$5, IF(AND('Fall Input'!E197&lt;=S$5, 'Fall Input'!E197&gt;S$4), $O$4, IF('Fall Input'!E197&gt;S$4, $O$4, IF(AND('Fall Input'!E197&lt;=S$4, 'Fall Input'!E197&gt;S$3), $O$3, IF('Fall Input'!E197&gt;S$3, $O$3, IF('Fall Input'!E197&lt;=S$3, $O$2, “WHO KNOWS”)))))))))</f>
        <v/>
      </c>
      <c r="T198" s="129" t="str">
        <f>IF(OR('Fall Input'!F197="", T$3=""), "", IF('Fall Input'!F197&gt;T$6, $O$6, IF(AND('Fall Input'!F197&lt;=T$6,'Fall Input'!F197&gt;T$5), $O$5, IF('Fall Input'!F197&gt;T$5, $O$5, IF(AND('Fall Input'!F197&lt;=T$5, 'Fall Input'!F197&gt;T$4), $O$4, IF('Fall Input'!F197&gt;T$4, $O$4, IF(AND('Fall Input'!F197&lt;=T$4, 'Fall Input'!F197&gt;T$3), $O$3, IF('Fall Input'!F197&gt;T$3, $O$3, IF('Fall Input'!F197&lt;=T$3, $O$2, “WHO KNOWS”)))))))))</f>
        <v/>
      </c>
      <c r="V198" s="125"/>
      <c r="W198" s="105"/>
      <c r="AC198" s="106"/>
    </row>
    <row r="199" spans="1:29" ht="19.5" thickBot="1" x14ac:dyDescent="0.35">
      <c r="A199" s="50" t="str">
        <f>IF('Fall Input'!A199="", "", 'Fall Input'!A199)</f>
        <v/>
      </c>
      <c r="B199" s="51" t="str">
        <f t="shared" si="35"/>
        <v/>
      </c>
      <c r="C199" s="51" t="str">
        <f t="shared" si="36"/>
        <v/>
      </c>
      <c r="D199" s="51" t="str">
        <f t="shared" si="37"/>
        <v/>
      </c>
      <c r="E199" s="51" t="str">
        <f t="shared" si="38"/>
        <v/>
      </c>
      <c r="F199" s="51" t="str">
        <f t="shared" si="39"/>
        <v/>
      </c>
      <c r="G199" s="146" t="str">
        <f t="shared" si="40"/>
        <v/>
      </c>
      <c r="H199" s="147"/>
      <c r="I199" s="130"/>
      <c r="J199" s="130"/>
      <c r="K199" s="132"/>
      <c r="L199" s="125"/>
      <c r="M199" s="128"/>
      <c r="O199" s="106" t="str">
        <f t="shared" si="34"/>
        <v/>
      </c>
      <c r="P199" s="129" t="str">
        <f>IF(OR('Fall Input'!B198="", P$3=""), "", IF('Fall Input'!B198&gt;P$6, $O$6, IF(AND('Fall Input'!B198&lt;=P$6,'Fall Input'!B198&gt;P$5), $O$5, IF('Fall Input'!B198&gt;P$5, $O$5, IF(AND('Fall Input'!B198&lt;=P$5, 'Fall Input'!B198&gt;P$4), $O$4, IF('Fall Input'!B198&gt;P$4, $O$4, IF(AND('Fall Input'!B198&lt;=P$4, 'Fall Input'!B198&gt;P$3), $O$3, IF('Fall Input'!B198&gt;P$3, $O$3, IF('Fall Input'!B198&lt;=P$3, $O$2, “WHO KNOWS”)))))))))</f>
        <v/>
      </c>
      <c r="Q199" s="129" t="str">
        <f>IF(OR('Fall Input'!C198="", Q$3=""), "", IF('Fall Input'!C198&gt;Q$6, $O$6, IF(AND('Fall Input'!C198&lt;=Q$6,'Fall Input'!C198&gt;Q$5), $O$5, IF('Fall Input'!C198&gt;Q$5, $O$5, IF(AND('Fall Input'!C198&lt;=Q$5, 'Fall Input'!C198&gt;Q$4), $O$4, IF('Fall Input'!C198&gt;Q$4, $O$4, IF(AND('Fall Input'!C198&lt;=Q$4, 'Fall Input'!C198&gt;Q$3), $O$3, IF('Fall Input'!C198&gt;Q$3, $O$3, IF('Fall Input'!C198&lt;=Q$3, $O$2, “WHO KNOWS”)))))))))</f>
        <v/>
      </c>
      <c r="R199" s="129" t="str">
        <f>IF(OR('Fall Input'!D198="", R$3=""), "", IF('Fall Input'!D198&gt;R$6, $O$6, IF(AND('Fall Input'!D198&lt;=R$6,'Fall Input'!D198&gt;R$5), $O$5, IF('Fall Input'!D198&gt;R$5, $O$5, IF(AND('Fall Input'!D198&lt;=R$5, 'Fall Input'!D198&gt;R$4), $O$4, IF('Fall Input'!D198&gt;R$4, $O$4, IF(AND('Fall Input'!D198&lt;=R$4, 'Fall Input'!D198&gt;R$3), $O$3, IF('Fall Input'!D198&gt;R$3, $O$3, IF('Fall Input'!D198&lt;=R$3, $O$2, “WHO KNOWS”)))))))))</f>
        <v/>
      </c>
      <c r="S199" s="129" t="str">
        <f>IF(OR('Fall Input'!E198="", S$3=""), "", IF('Fall Input'!E198&gt;S$6, $O$6, IF(AND('Fall Input'!E198&lt;=S$6,'Fall Input'!E198&gt;S$5), $O$5, IF('Fall Input'!E198&gt;S$5, $O$5, IF(AND('Fall Input'!E198&lt;=S$5, 'Fall Input'!E198&gt;S$4), $O$4, IF('Fall Input'!E198&gt;S$4, $O$4, IF(AND('Fall Input'!E198&lt;=S$4, 'Fall Input'!E198&gt;S$3), $O$3, IF('Fall Input'!E198&gt;S$3, $O$3, IF('Fall Input'!E198&lt;=S$3, $O$2, “WHO KNOWS”)))))))))</f>
        <v/>
      </c>
      <c r="T199" s="129" t="str">
        <f>IF(OR('Fall Input'!F198="", T$3=""), "", IF('Fall Input'!F198&gt;T$6, $O$6, IF(AND('Fall Input'!F198&lt;=T$6,'Fall Input'!F198&gt;T$5), $O$5, IF('Fall Input'!F198&gt;T$5, $O$5, IF(AND('Fall Input'!F198&lt;=T$5, 'Fall Input'!F198&gt;T$4), $O$4, IF('Fall Input'!F198&gt;T$4, $O$4, IF(AND('Fall Input'!F198&lt;=T$4, 'Fall Input'!F198&gt;T$3), $O$3, IF('Fall Input'!F198&gt;T$3, $O$3, IF('Fall Input'!F198&lt;=T$3, $O$2, “WHO KNOWS”)))))))))</f>
        <v/>
      </c>
      <c r="V199" s="125"/>
      <c r="W199" s="105"/>
      <c r="AC199" s="106"/>
    </row>
    <row r="200" spans="1:29" ht="15.75" thickTop="1" x14ac:dyDescent="0.25">
      <c r="O200" s="106" t="str">
        <f t="shared" si="34"/>
        <v/>
      </c>
      <c r="P200" s="129" t="str">
        <f>IF(OR('Fall Input'!B199="", P$3=""), "", IF('Fall Input'!B199&gt;P$6, $O$6, IF(AND('Fall Input'!B199&lt;=P$6,'Fall Input'!B199&gt;P$5), $O$5, IF('Fall Input'!B199&gt;P$5, $O$5, IF(AND('Fall Input'!B199&lt;=P$5, 'Fall Input'!B199&gt;P$4), $O$4, IF('Fall Input'!B199&gt;P$4, $O$4, IF(AND('Fall Input'!B199&lt;=P$4, 'Fall Input'!B199&gt;P$3), $O$3, IF('Fall Input'!B199&gt;P$3, $O$3, IF('Fall Input'!B199&lt;=P$3, $O$2, “WHO KNOWS”)))))))))</f>
        <v/>
      </c>
      <c r="Q200" s="129" t="str">
        <f>IF(OR('Fall Input'!C199="", Q$3=""), "", IF('Fall Input'!C199&gt;Q$6, $O$6, IF(AND('Fall Input'!C199&lt;=Q$6,'Fall Input'!C199&gt;Q$5), $O$5, IF('Fall Input'!C199&gt;Q$5, $O$5, IF(AND('Fall Input'!C199&lt;=Q$5, 'Fall Input'!C199&gt;Q$4), $O$4, IF('Fall Input'!C199&gt;Q$4, $O$4, IF(AND('Fall Input'!C199&lt;=Q$4, 'Fall Input'!C199&gt;Q$3), $O$3, IF('Fall Input'!C199&gt;Q$3, $O$3, IF('Fall Input'!C199&lt;=Q$3, $O$2, “WHO KNOWS”)))))))))</f>
        <v/>
      </c>
      <c r="R200" s="129" t="str">
        <f>IF(OR('Fall Input'!D199="", R$3=""), "", IF('Fall Input'!D199&gt;R$6, $O$6, IF(AND('Fall Input'!D199&lt;=R$6,'Fall Input'!D199&gt;R$5), $O$5, IF('Fall Input'!D199&gt;R$5, $O$5, IF(AND('Fall Input'!D199&lt;=R$5, 'Fall Input'!D199&gt;R$4), $O$4, IF('Fall Input'!D199&gt;R$4, $O$4, IF(AND('Fall Input'!D199&lt;=R$4, 'Fall Input'!D199&gt;R$3), $O$3, IF('Fall Input'!D199&gt;R$3, $O$3, IF('Fall Input'!D199&lt;=R$3, $O$2, “WHO KNOWS”)))))))))</f>
        <v/>
      </c>
      <c r="S200" s="129" t="str">
        <f>IF(OR('Fall Input'!E199="", S$3=""), "", IF('Fall Input'!E199&gt;S$6, $O$6, IF(AND('Fall Input'!E199&lt;=S$6,'Fall Input'!E199&gt;S$5), $O$5, IF('Fall Input'!E199&gt;S$5, $O$5, IF(AND('Fall Input'!E199&lt;=S$5, 'Fall Input'!E199&gt;S$4), $O$4, IF('Fall Input'!E199&gt;S$4, $O$4, IF(AND('Fall Input'!E199&lt;=S$4, 'Fall Input'!E199&gt;S$3), $O$3, IF('Fall Input'!E199&gt;S$3, $O$3, IF('Fall Input'!E199&lt;=S$3, $O$2, “WHO KNOWS”)))))))))</f>
        <v/>
      </c>
      <c r="T200" s="129" t="str">
        <f>IF(OR('Fall Input'!F199="", T$3=""), "", IF('Fall Input'!F199&gt;T$6, $O$6, IF(AND('Fall Input'!F199&lt;=T$6,'Fall Input'!F199&gt;T$5), $O$5, IF('Fall Input'!F199&gt;T$5, $O$5, IF(AND('Fall Input'!F199&lt;=T$5, 'Fall Input'!F199&gt;T$4), $O$4, IF('Fall Input'!F199&gt;T$4, $O$4, IF(AND('Fall Input'!F199&lt;=T$4, 'Fall Input'!F199&gt;T$3), $O$3, IF('Fall Input'!F199&gt;T$3, $O$3, IF('Fall Input'!F199&lt;=T$3, $O$2, “WHO KNOWS”)))))))))</f>
        <v/>
      </c>
    </row>
    <row r="201" spans="1:29" x14ac:dyDescent="0.25">
      <c r="Q201" s="129" t="str">
        <f>IF(OR('Fall Input'!B200="", P$3=""), "", IF('Fall Input'!B200&gt;P$6, $O$6, IF(AND('Fall Input'!B200&lt;=P$6,'Fall Input'!B200&gt;P$5), $O$5, IF('Fall Input'!B200&gt;P$5, $O$5, IF(AND('Fall Input'!B200&lt;=P$5, 'Fall Input'!B200&gt;P$4), $O$4, IF('Fall Input'!B200&gt;P$4, $O$4, IF(AND('Fall Input'!B200&lt;=P$4, 'Fall Input'!B200&gt;P$3), $O$3, IF('Fall Input'!B200&gt;P$3, $O$3, IF('Fall Input'!B200&lt;=P$3, $O$2, “WHO KNOWS”)))))))))</f>
        <v/>
      </c>
      <c r="R201" s="129" t="str">
        <f>IF(OR('Fall Input'!C200="", Q$3=""), "", IF('Fall Input'!C200&gt;Q$6, $O$6, IF(AND('Fall Input'!C200&lt;=Q$6,'Fall Input'!C200&gt;Q$5), $O$5, IF('Fall Input'!C200&gt;Q$5, $O$5, IF(AND('Fall Input'!C200&lt;=Q$5, 'Fall Input'!C200&gt;Q$4), $O$4, IF('Fall Input'!C200&gt;Q$4, $O$4, IF(AND('Fall Input'!C200&lt;=Q$4, 'Fall Input'!C200&gt;Q$3), $O$3, IF('Fall Input'!C200&gt;Q$3, $O$3, IF('Fall Input'!C200&lt;=Q$3, $O$2, “WHO KNOWS”)))))))))</f>
        <v/>
      </c>
      <c r="S201" s="129" t="str">
        <f>IF(OR('Fall Input'!D200="", R$3=""), "", IF('Fall Input'!D200&gt;R$6, $O$6, IF(AND('Fall Input'!D200&lt;=R$6,'Fall Input'!D200&gt;R$5), $O$5, IF('Fall Input'!D200&gt;R$5, $O$5, IF(AND('Fall Input'!D200&lt;=R$5, 'Fall Input'!D200&gt;R$4), $O$4, IF('Fall Input'!D200&gt;R$4, $O$4, IF(AND('Fall Input'!D200&lt;=R$4, 'Fall Input'!D200&gt;R$3), $O$3, IF('Fall Input'!D200&gt;R$3, $O$3, IF('Fall Input'!D200&lt;=R$3, $O$2, “WHO KNOWS”)))))))))</f>
        <v/>
      </c>
      <c r="T201" s="129" t="str">
        <f>IF(OR('Fall Input'!E200="", S$3=""), "", IF('Fall Input'!E200&gt;S$6, $O$6, IF(AND('Fall Input'!E200&lt;=S$6,'Fall Input'!E200&gt;S$5), $O$5, IF('Fall Input'!E200&gt;S$5, $O$5, IF(AND('Fall Input'!E200&lt;=S$5, 'Fall Input'!E200&gt;S$4), $O$4, IF('Fall Input'!E200&gt;S$4, $O$4, IF(AND('Fall Input'!E200&lt;=S$4, 'Fall Input'!E200&gt;S$3), $O$3, IF('Fall Input'!E200&gt;S$3, $O$3, IF('Fall Input'!E200&lt;=S$3, $O$2, “WHO KNOWS”)))))))))</f>
        <v/>
      </c>
      <c r="U201" s="129" t="str">
        <f>IF(OR('Fall Input'!F200="", T$3=""), "", IF('Fall Input'!F200&gt;T$6, $O$6, IF(AND('Fall Input'!F200&lt;=T$6,'Fall Input'!F200&gt;T$5), $O$5, IF('Fall Input'!F200&gt;T$5, $O$5, IF(AND('Fall Input'!F200&lt;=T$5, 'Fall Input'!F200&gt;T$4), $O$4, IF('Fall Input'!F200&gt;T$4, $O$4, IF(AND('Fall Input'!F200&lt;=T$4, 'Fall Input'!F200&gt;T$3), $O$3, IF('Fall Input'!F200&gt;T$3, $O$3, IF('Fall Input'!F200&lt;=T$3, $O$2, “WHO KNOWS”)))))))))</f>
        <v/>
      </c>
    </row>
  </sheetData>
  <sheetProtection algorithmName="SHA-512" hashValue="qx7c9smydVbHPoRGvlpeZ97i3i6i8S3te5ngVRzNgruHO0AHOXp1aFg8BifAZy4dqS11IVOSBfCTvfgtXgp3Yg==" saltValue="iU5P0SUVxC0h5QJnPCl0tg==" spinCount="100000" sheet="1" objects="1" scenarios="1" selectLockedCells="1" sort="0"/>
  <mergeCells count="7">
    <mergeCell ref="A1:B1"/>
    <mergeCell ref="E1:E6"/>
    <mergeCell ref="I7:I9"/>
    <mergeCell ref="C1:D6"/>
    <mergeCell ref="L1:L4"/>
    <mergeCell ref="J7:K16"/>
    <mergeCell ref="I2:I6"/>
  </mergeCells>
  <conditionalFormatting sqref="B8:H8 M8:M199 B23:K199 I10:I11 I15:I17 I18:K22 B9:G22">
    <cfRule type="containsText" dxfId="29" priority="6" operator="containsText" text="Tier 5">
      <formula>NOT(ISERROR(SEARCH("Tier 5",B8)))</formula>
    </cfRule>
    <cfRule type="containsText" dxfId="28" priority="7" operator="containsText" text="Tier 4">
      <formula>NOT(ISERROR(SEARCH("Tier 4",B8)))</formula>
    </cfRule>
    <cfRule type="containsText" dxfId="27" priority="8" operator="containsText" text="Tier 3">
      <formula>NOT(ISERROR(SEARCH("Tier 3",B8)))</formula>
    </cfRule>
    <cfRule type="containsText" dxfId="26" priority="9" operator="containsText" text="Tier 2">
      <formula>NOT(ISERROR(SEARCH("Tier 2",B8)))</formula>
    </cfRule>
    <cfRule type="containsText" dxfId="25" priority="10" operator="containsText" text="Tier 1">
      <formula>NOT(ISERROR(SEARCH("Tier 1",B8)))</formula>
    </cfRule>
  </conditionalFormatting>
  <conditionalFormatting sqref="H9:H22">
    <cfRule type="containsText" dxfId="24" priority="1" operator="containsText" text="Tier 5">
      <formula>NOT(ISERROR(SEARCH("Tier 5",H9)))</formula>
    </cfRule>
    <cfRule type="containsText" dxfId="23" priority="2" operator="containsText" text="Tier 4">
      <formula>NOT(ISERROR(SEARCH("Tier 4",H9)))</formula>
    </cfRule>
    <cfRule type="containsText" dxfId="22" priority="3" operator="containsText" text="Tier 3">
      <formula>NOT(ISERROR(SEARCH("Tier 3",H9)))</formula>
    </cfRule>
    <cfRule type="containsText" dxfId="21" priority="4" operator="containsText" text="Tier 2">
      <formula>NOT(ISERROR(SEARCH("Tier 2",H9)))</formula>
    </cfRule>
    <cfRule type="containsText" dxfId="20" priority="5" operator="containsText" text="Tier 1">
      <formula>NOT(ISERROR(SEARCH("Tier 1",H9)))</formula>
    </cfRule>
  </conditionalFormatting>
  <dataValidations xWindow="444" yWindow="322" count="5">
    <dataValidation allowBlank="1" showInputMessage="1" showErrorMessage="1" prompt="Preparedness groups are determined by taking the median or &quot;middle&quot; tier from all sources of data entered for that student. if you want to override this outcome, you can do it in the next column over." sqref="E1"/>
    <dataValidation allowBlank="1" showInputMessage="1" showErrorMessage="1" prompt="Change student tiers if you want to weigh 1 piece of data more heavily than another, if a student has an IEP and you want to make sure expectations are in line with their educational goals, or if you think a student can do better than the data suggests!" sqref="I7:I9"/>
    <dataValidation type="decimal" allowBlank="1" showInputMessage="1" showErrorMessage="1" sqref="H2:H6 I2">
      <formula1>1</formula1>
      <formula2>500</formula2>
    </dataValidation>
    <dataValidation type="decimal" allowBlank="1" showInputMessage="1" showErrorMessage="1" sqref="J2:J6">
      <formula1>0</formula1>
      <formula2>1</formula2>
    </dataValidation>
    <dataValidation type="list" allowBlank="1" showInputMessage="1" showErrorMessage="1" sqref="H8:H199">
      <formula1>$N$2:$N$7</formula1>
    </dataValidation>
  </dataValidations>
  <pageMargins left="0.7" right="0.7" top="0.75" bottom="0.75" header="0.3" footer="0.3"/>
  <pageSetup orientation="portrait" r:id="rId1"/>
  <ignoredErrors>
    <ignoredError sqref="B2:B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39997558519241921"/>
  </sheetPr>
  <dimension ref="A1:AR199"/>
  <sheetViews>
    <sheetView zoomScale="70" zoomScaleNormal="70" workbookViewId="0">
      <selection activeCell="F18" sqref="F18"/>
    </sheetView>
  </sheetViews>
  <sheetFormatPr defaultRowHeight="15" x14ac:dyDescent="0.25"/>
  <cols>
    <col min="1" max="1" width="17.7109375" style="106" customWidth="1"/>
    <col min="2" max="2" width="14.140625" style="106" customWidth="1"/>
    <col min="3" max="3" width="18.28515625" style="106" customWidth="1"/>
    <col min="4" max="4" width="14.5703125" style="106" customWidth="1"/>
    <col min="5" max="5" width="15.5703125" style="106" customWidth="1"/>
    <col min="6" max="6" width="16.28515625" style="106" customWidth="1"/>
    <col min="7" max="8" width="13.5703125" style="106" customWidth="1"/>
    <col min="9" max="9" width="12.28515625" style="106" customWidth="1"/>
    <col min="10" max="10" width="11.140625" style="106" customWidth="1"/>
    <col min="11" max="11" width="12.5703125" style="106" customWidth="1"/>
    <col min="12" max="12" width="11.7109375" style="106" customWidth="1"/>
    <col min="13" max="13" width="11.28515625" style="106" customWidth="1"/>
    <col min="14" max="14" width="12.5703125" style="105" customWidth="1"/>
    <col min="15" max="15" width="13.28515625" style="106" customWidth="1"/>
    <col min="16" max="44" width="9.140625" style="105"/>
    <col min="45" max="16384" width="9.140625" style="106"/>
  </cols>
  <sheetData>
    <row r="1" spans="1:20" ht="44.25" customHeight="1" thickTop="1" thickBot="1" x14ac:dyDescent="0.3">
      <c r="A1" s="240" t="s">
        <v>70</v>
      </c>
      <c r="B1" s="265"/>
      <c r="C1" s="258" t="s">
        <v>168</v>
      </c>
      <c r="D1" s="259"/>
      <c r="E1" s="259"/>
      <c r="F1" s="259"/>
      <c r="G1" s="259"/>
      <c r="H1" s="259"/>
      <c r="I1" s="259"/>
      <c r="J1" s="259"/>
      <c r="K1" s="259"/>
      <c r="L1" s="259"/>
      <c r="M1" s="260"/>
      <c r="N1" s="263"/>
      <c r="O1" s="263"/>
    </row>
    <row r="2" spans="1:20" ht="40.5" customHeight="1" thickTop="1" thickBot="1" x14ac:dyDescent="0.35">
      <c r="A2" s="40" t="s">
        <v>25</v>
      </c>
      <c r="B2" s="53" t="str">
        <f>IF('Fall Input'!B2="", "", 'Fall Input'!B2)</f>
        <v/>
      </c>
      <c r="C2" s="258"/>
      <c r="D2" s="259"/>
      <c r="E2" s="259"/>
      <c r="F2" s="259"/>
      <c r="G2" s="259"/>
      <c r="H2" s="259"/>
      <c r="I2" s="259"/>
      <c r="J2" s="259"/>
      <c r="K2" s="259"/>
      <c r="L2" s="259"/>
      <c r="M2" s="260"/>
      <c r="N2" s="264"/>
      <c r="O2" s="264"/>
    </row>
    <row r="3" spans="1:20" ht="20.25" thickTop="1" thickBot="1" x14ac:dyDescent="0.35">
      <c r="A3" s="40" t="s">
        <v>67</v>
      </c>
      <c r="B3" s="53" t="str">
        <f>IF('Fall Input'!B5="", "", 'Fall Input'!B5)</f>
        <v/>
      </c>
      <c r="C3" s="258"/>
      <c r="D3" s="259"/>
      <c r="E3" s="259"/>
      <c r="F3" s="259"/>
      <c r="G3" s="259"/>
      <c r="H3" s="259"/>
      <c r="I3" s="259"/>
      <c r="J3" s="259"/>
      <c r="K3" s="259"/>
      <c r="L3" s="259"/>
      <c r="M3" s="260"/>
      <c r="N3" s="264"/>
      <c r="O3" s="264"/>
    </row>
    <row r="4" spans="1:20" ht="20.25" customHeight="1" thickTop="1" x14ac:dyDescent="0.25">
      <c r="A4" s="266" t="s">
        <v>68</v>
      </c>
      <c r="B4" s="267"/>
      <c r="C4" s="258"/>
      <c r="D4" s="259"/>
      <c r="E4" s="259"/>
      <c r="F4" s="259"/>
      <c r="G4" s="259"/>
      <c r="H4" s="259"/>
      <c r="I4" s="259"/>
      <c r="J4" s="259"/>
      <c r="K4" s="259"/>
      <c r="L4" s="259"/>
      <c r="M4" s="260"/>
      <c r="N4" s="272" t="s">
        <v>153</v>
      </c>
      <c r="O4" s="272"/>
    </row>
    <row r="5" spans="1:20" ht="20.25" customHeight="1" x14ac:dyDescent="0.25">
      <c r="A5" s="268"/>
      <c r="B5" s="269"/>
      <c r="C5" s="258"/>
      <c r="D5" s="259"/>
      <c r="E5" s="259"/>
      <c r="F5" s="259"/>
      <c r="G5" s="259"/>
      <c r="H5" s="259"/>
      <c r="I5" s="259"/>
      <c r="J5" s="259"/>
      <c r="K5" s="259"/>
      <c r="L5" s="259"/>
      <c r="M5" s="260"/>
      <c r="N5" s="272"/>
      <c r="O5" s="272"/>
    </row>
    <row r="6" spans="1:20" ht="35.25" customHeight="1" thickBot="1" x14ac:dyDescent="0.3">
      <c r="A6" s="270"/>
      <c r="B6" s="271"/>
      <c r="C6" s="258"/>
      <c r="D6" s="261"/>
      <c r="E6" s="261"/>
      <c r="F6" s="261"/>
      <c r="G6" s="261"/>
      <c r="H6" s="261"/>
      <c r="I6" s="261"/>
      <c r="J6" s="261"/>
      <c r="K6" s="261"/>
      <c r="L6" s="261"/>
      <c r="M6" s="262"/>
      <c r="N6" s="273"/>
      <c r="O6" s="274"/>
    </row>
    <row r="7" spans="1:20" ht="60" customHeight="1" thickTop="1" thickBot="1" x14ac:dyDescent="0.4">
      <c r="A7" s="101" t="s">
        <v>65</v>
      </c>
      <c r="B7" s="102" t="s">
        <v>69</v>
      </c>
      <c r="C7" s="149" t="s">
        <v>80</v>
      </c>
      <c r="D7" s="148" t="s">
        <v>170</v>
      </c>
      <c r="E7" s="103" t="s">
        <v>171</v>
      </c>
      <c r="F7" s="103" t="s">
        <v>172</v>
      </c>
      <c r="G7" s="103"/>
      <c r="H7" s="103"/>
      <c r="I7" s="103"/>
      <c r="J7" s="103"/>
      <c r="K7" s="103"/>
      <c r="L7" s="103"/>
      <c r="M7" s="104"/>
      <c r="N7" s="98" t="s">
        <v>69</v>
      </c>
      <c r="O7" s="99" t="s">
        <v>66</v>
      </c>
      <c r="T7" s="105" t="s">
        <v>0</v>
      </c>
    </row>
    <row r="8" spans="1:20" ht="17.25" customHeight="1" thickTop="1" x14ac:dyDescent="0.25">
      <c r="A8" s="179" t="str">
        <f>IF('Fall Tiering and Targets'!A8="", "", 'Fall Tiering and Targets'!A8)</f>
        <v/>
      </c>
      <c r="B8" s="95" t="str">
        <f>IF('Fall Tiering and Targets'!G8="","",IF(AND('Fall Tiering and Targets'!H8="",'Fall Tiering and Targets'!G8&lt;&gt;""),'Fall Tiering and Targets'!G8,'Fall Tiering and Targets'!H8))</f>
        <v/>
      </c>
      <c r="C8" s="175" t="str">
        <f>IF(B8="", "", IF(B8='Fall Tiering and Targets'!$F$2, 'Fall Tiering and Targets'!$H$2, IF(B8='Fall Tiering and Targets'!$F$3, 'Fall Tiering and Targets'!$H$3, IF(B8='Fall Tiering and Targets'!$F$4, 'Fall Tiering and Targets'!$H$4, IF(B8='Fall Tiering and Targets'!$F$5, 'Fall Tiering and Targets'!$H$5, IF(B8='Fall Tiering and Targets'!$F$6, 'Fall Tiering and Targets'!$H$6))))))</f>
        <v/>
      </c>
      <c r="D8" s="183"/>
      <c r="E8" s="183"/>
      <c r="F8" s="183"/>
      <c r="G8" s="183"/>
      <c r="H8" s="183"/>
      <c r="I8" s="183"/>
      <c r="J8" s="183"/>
      <c r="K8" s="183"/>
      <c r="L8" s="183"/>
      <c r="M8" s="183"/>
      <c r="N8" s="95" t="str">
        <f t="shared" ref="N8:N39" si="0">IF(A8="", "", B8)</f>
        <v/>
      </c>
      <c r="O8" s="183"/>
    </row>
    <row r="9" spans="1:20" ht="18.75" x14ac:dyDescent="0.25">
      <c r="A9" s="180" t="str">
        <f>IF('Fall Tiering and Targets'!A9="", "", 'Fall Tiering and Targets'!A9)</f>
        <v/>
      </c>
      <c r="B9" s="96" t="str">
        <f>IF('Fall Tiering and Targets'!G9="","",IF(AND('Fall Tiering and Targets'!H9="",'Fall Tiering and Targets'!G9&lt;&gt;""),'Fall Tiering and Targets'!G9,'Fall Tiering and Targets'!H9))</f>
        <v/>
      </c>
      <c r="C9" s="176" t="str">
        <f>IF(B9="", "", IF(B9='Fall Tiering and Targets'!$F$2, 'Fall Tiering and Targets'!$H$2, IF(B9='Fall Tiering and Targets'!$F$3, 'Fall Tiering and Targets'!$H$3, IF(B9='Fall Tiering and Targets'!$F$4, 'Fall Tiering and Targets'!$H$4, IF(B9='Fall Tiering and Targets'!$F$5, 'Fall Tiering and Targets'!$H$5, IF(B9='Fall Tiering and Targets'!$F$6, 'Fall Tiering and Targets'!$H$6))))))</f>
        <v/>
      </c>
      <c r="D9" s="184"/>
      <c r="E9" s="184"/>
      <c r="F9" s="184"/>
      <c r="G9" s="184"/>
      <c r="H9" s="184"/>
      <c r="I9" s="184"/>
      <c r="J9" s="184"/>
      <c r="K9" s="184"/>
      <c r="L9" s="184"/>
      <c r="M9" s="184"/>
      <c r="N9" s="96" t="str">
        <f t="shared" si="0"/>
        <v/>
      </c>
      <c r="O9" s="184"/>
    </row>
    <row r="10" spans="1:20" ht="18.75" x14ac:dyDescent="0.25">
      <c r="A10" s="181" t="str">
        <f>IF('Fall Tiering and Targets'!A10="", "", 'Fall Tiering and Targets'!A10)</f>
        <v/>
      </c>
      <c r="B10" s="97" t="str">
        <f>IF('Fall Tiering and Targets'!G10="","",IF(AND('Fall Tiering and Targets'!H10="",'Fall Tiering and Targets'!G10&lt;&gt;""),'Fall Tiering and Targets'!G10,'Fall Tiering and Targets'!H10))</f>
        <v/>
      </c>
      <c r="C10" s="177" t="str">
        <f>IF(B10="", "", IF(B10='Fall Tiering and Targets'!$F$2, 'Fall Tiering and Targets'!$H$2, IF(B10='Fall Tiering and Targets'!$F$3, 'Fall Tiering and Targets'!$H$3, IF(B10='Fall Tiering and Targets'!$F$4, 'Fall Tiering and Targets'!$H$4, IF(B10='Fall Tiering and Targets'!$F$5, 'Fall Tiering and Targets'!$H$5, IF(B10='Fall Tiering and Targets'!$F$6, 'Fall Tiering and Targets'!$H$6))))))</f>
        <v/>
      </c>
      <c r="D10" s="185"/>
      <c r="E10" s="185"/>
      <c r="F10" s="185"/>
      <c r="G10" s="185"/>
      <c r="H10" s="185"/>
      <c r="I10" s="185"/>
      <c r="J10" s="185"/>
      <c r="K10" s="185"/>
      <c r="L10" s="185"/>
      <c r="M10" s="185"/>
      <c r="N10" s="97" t="str">
        <f t="shared" si="0"/>
        <v/>
      </c>
      <c r="O10" s="185"/>
    </row>
    <row r="11" spans="1:20" ht="18.75" x14ac:dyDescent="0.25">
      <c r="A11" s="180" t="str">
        <f>IF('Fall Tiering and Targets'!A11="", "", 'Fall Tiering and Targets'!A11)</f>
        <v/>
      </c>
      <c r="B11" s="96" t="str">
        <f>IF('Fall Tiering and Targets'!G11="","",IF(AND('Fall Tiering and Targets'!H11="",'Fall Tiering and Targets'!G11&lt;&gt;""),'Fall Tiering and Targets'!G11,'Fall Tiering and Targets'!H11))</f>
        <v/>
      </c>
      <c r="C11" s="176" t="str">
        <f>IF(B11="", "", IF(B11='Fall Tiering and Targets'!$F$2, 'Fall Tiering and Targets'!$H$2, IF(B11='Fall Tiering and Targets'!$F$3, 'Fall Tiering and Targets'!$H$3, IF(B11='Fall Tiering and Targets'!$F$4, 'Fall Tiering and Targets'!$H$4, IF(B11='Fall Tiering and Targets'!$F$5, 'Fall Tiering and Targets'!$H$5, IF(B11='Fall Tiering and Targets'!$F$6, 'Fall Tiering and Targets'!$H$6))))))</f>
        <v/>
      </c>
      <c r="D11" s="184"/>
      <c r="E11" s="184"/>
      <c r="F11" s="184"/>
      <c r="G11" s="184"/>
      <c r="H11" s="184"/>
      <c r="I11" s="184"/>
      <c r="J11" s="184"/>
      <c r="K11" s="184"/>
      <c r="L11" s="184"/>
      <c r="M11" s="184"/>
      <c r="N11" s="96" t="str">
        <f t="shared" si="0"/>
        <v/>
      </c>
      <c r="O11" s="184"/>
    </row>
    <row r="12" spans="1:20" ht="18.75" x14ac:dyDescent="0.25">
      <c r="A12" s="181" t="str">
        <f>IF('Fall Tiering and Targets'!A12="", "", 'Fall Tiering and Targets'!A12)</f>
        <v/>
      </c>
      <c r="B12" s="97" t="str">
        <f>IF('Fall Tiering and Targets'!G12="","",IF(AND('Fall Tiering and Targets'!H12="",'Fall Tiering and Targets'!G12&lt;&gt;""),'Fall Tiering and Targets'!G12,'Fall Tiering and Targets'!H12))</f>
        <v/>
      </c>
      <c r="C12" s="177" t="str">
        <f>IF(B12="", "", IF(B12='Fall Tiering and Targets'!$F$2, 'Fall Tiering and Targets'!$H$2, IF(B12='Fall Tiering and Targets'!$F$3, 'Fall Tiering and Targets'!$H$3, IF(B12='Fall Tiering and Targets'!$F$4, 'Fall Tiering and Targets'!$H$4, IF(B12='Fall Tiering and Targets'!$F$5, 'Fall Tiering and Targets'!$H$5, IF(B12='Fall Tiering and Targets'!$F$6, 'Fall Tiering and Targets'!$H$6))))))</f>
        <v/>
      </c>
      <c r="D12" s="185"/>
      <c r="E12" s="185"/>
      <c r="F12" s="185"/>
      <c r="G12" s="185"/>
      <c r="H12" s="185"/>
      <c r="I12" s="185"/>
      <c r="J12" s="185"/>
      <c r="K12" s="185"/>
      <c r="L12" s="185"/>
      <c r="M12" s="185"/>
      <c r="N12" s="97" t="str">
        <f t="shared" si="0"/>
        <v/>
      </c>
      <c r="O12" s="185"/>
    </row>
    <row r="13" spans="1:20" ht="18.75" x14ac:dyDescent="0.25">
      <c r="A13" s="180" t="str">
        <f>IF('Fall Tiering and Targets'!A13="", "", 'Fall Tiering and Targets'!A13)</f>
        <v/>
      </c>
      <c r="B13" s="96" t="str">
        <f>IF('Fall Tiering and Targets'!G13="","",IF(AND('Fall Tiering and Targets'!H13="",'Fall Tiering and Targets'!G13&lt;&gt;""),'Fall Tiering and Targets'!G13,'Fall Tiering and Targets'!H13))</f>
        <v/>
      </c>
      <c r="C13" s="176" t="str">
        <f>IF(B13="", "", IF(B13='Fall Tiering and Targets'!$F$2, 'Fall Tiering and Targets'!$H$2, IF(B13='Fall Tiering and Targets'!$F$3, 'Fall Tiering and Targets'!$H$3, IF(B13='Fall Tiering and Targets'!$F$4, 'Fall Tiering and Targets'!$H$4, IF(B13='Fall Tiering and Targets'!$F$5, 'Fall Tiering and Targets'!$H$5, IF(B13='Fall Tiering and Targets'!$F$6, 'Fall Tiering and Targets'!$H$6))))))</f>
        <v/>
      </c>
      <c r="D13" s="184"/>
      <c r="E13" s="184"/>
      <c r="F13" s="184"/>
      <c r="G13" s="184"/>
      <c r="H13" s="184"/>
      <c r="I13" s="184"/>
      <c r="J13" s="184"/>
      <c r="K13" s="184"/>
      <c r="L13" s="184"/>
      <c r="M13" s="184"/>
      <c r="N13" s="96" t="str">
        <f t="shared" si="0"/>
        <v/>
      </c>
      <c r="O13" s="184"/>
    </row>
    <row r="14" spans="1:20" ht="18.75" x14ac:dyDescent="0.25">
      <c r="A14" s="181" t="str">
        <f>IF('Fall Tiering and Targets'!A14="", "", 'Fall Tiering and Targets'!A14)</f>
        <v/>
      </c>
      <c r="B14" s="97" t="str">
        <f>IF('Fall Tiering and Targets'!G14="","",IF(AND('Fall Tiering and Targets'!H14="",'Fall Tiering and Targets'!G14&lt;&gt;""),'Fall Tiering and Targets'!G14,'Fall Tiering and Targets'!H14))</f>
        <v/>
      </c>
      <c r="C14" s="177" t="str">
        <f>IF(B14="", "", IF(B14='Fall Tiering and Targets'!$F$2, 'Fall Tiering and Targets'!$H$2, IF(B14='Fall Tiering and Targets'!$F$3, 'Fall Tiering and Targets'!$H$3, IF(B14='Fall Tiering and Targets'!$F$4, 'Fall Tiering and Targets'!$H$4, IF(B14='Fall Tiering and Targets'!$F$5, 'Fall Tiering and Targets'!$H$5, IF(B14='Fall Tiering and Targets'!$F$6, 'Fall Tiering and Targets'!$H$6))))))</f>
        <v/>
      </c>
      <c r="D14" s="185"/>
      <c r="E14" s="185"/>
      <c r="F14" s="185"/>
      <c r="G14" s="185"/>
      <c r="H14" s="185"/>
      <c r="I14" s="185"/>
      <c r="J14" s="185"/>
      <c r="K14" s="185"/>
      <c r="L14" s="185"/>
      <c r="M14" s="185"/>
      <c r="N14" s="97" t="str">
        <f t="shared" si="0"/>
        <v/>
      </c>
      <c r="O14" s="185"/>
    </row>
    <row r="15" spans="1:20" ht="18.75" x14ac:dyDescent="0.25">
      <c r="A15" s="180" t="str">
        <f>IF('Fall Tiering and Targets'!A15="", "", 'Fall Tiering and Targets'!A15)</f>
        <v/>
      </c>
      <c r="B15" s="96" t="str">
        <f>IF('Fall Tiering and Targets'!G15="","",IF(AND('Fall Tiering and Targets'!H15="",'Fall Tiering and Targets'!G15&lt;&gt;""),'Fall Tiering and Targets'!G15,'Fall Tiering and Targets'!H15))</f>
        <v/>
      </c>
      <c r="C15" s="176" t="str">
        <f>IF(B15="", "", IF(B15='Fall Tiering and Targets'!$F$2, 'Fall Tiering and Targets'!$H$2, IF(B15='Fall Tiering and Targets'!$F$3, 'Fall Tiering and Targets'!$H$3, IF(B15='Fall Tiering and Targets'!$F$4, 'Fall Tiering and Targets'!$H$4, IF(B15='Fall Tiering and Targets'!$F$5, 'Fall Tiering and Targets'!$H$5, IF(B15='Fall Tiering and Targets'!$F$6, 'Fall Tiering and Targets'!$H$6))))))</f>
        <v/>
      </c>
      <c r="D15" s="184"/>
      <c r="E15" s="184"/>
      <c r="F15" s="184"/>
      <c r="G15" s="184"/>
      <c r="H15" s="184"/>
      <c r="I15" s="184"/>
      <c r="J15" s="184"/>
      <c r="K15" s="184"/>
      <c r="L15" s="184"/>
      <c r="M15" s="184"/>
      <c r="N15" s="96" t="str">
        <f t="shared" si="0"/>
        <v/>
      </c>
      <c r="O15" s="184"/>
    </row>
    <row r="16" spans="1:20" ht="18.75" x14ac:dyDescent="0.25">
      <c r="A16" s="181" t="str">
        <f>IF('Fall Tiering and Targets'!A16="", "", 'Fall Tiering and Targets'!A16)</f>
        <v/>
      </c>
      <c r="B16" s="97" t="str">
        <f>IF('Fall Tiering and Targets'!G16="","",IF(AND('Fall Tiering and Targets'!H16="",'Fall Tiering and Targets'!G16&lt;&gt;""),'Fall Tiering and Targets'!G16,'Fall Tiering and Targets'!H16))</f>
        <v/>
      </c>
      <c r="C16" s="177" t="str">
        <f>IF(B16="", "", IF(B16='Fall Tiering and Targets'!$F$2, 'Fall Tiering and Targets'!$H$2, IF(B16='Fall Tiering and Targets'!$F$3, 'Fall Tiering and Targets'!$H$3, IF(B16='Fall Tiering and Targets'!$F$4, 'Fall Tiering and Targets'!$H$4, IF(B16='Fall Tiering and Targets'!$F$5, 'Fall Tiering and Targets'!$H$5, IF(B16='Fall Tiering and Targets'!$F$6, 'Fall Tiering and Targets'!$H$6))))))</f>
        <v/>
      </c>
      <c r="D16" s="185"/>
      <c r="E16" s="185"/>
      <c r="F16" s="185"/>
      <c r="G16" s="185"/>
      <c r="H16" s="185"/>
      <c r="I16" s="185"/>
      <c r="J16" s="185"/>
      <c r="K16" s="185"/>
      <c r="L16" s="185"/>
      <c r="M16" s="185"/>
      <c r="N16" s="97" t="str">
        <f t="shared" si="0"/>
        <v/>
      </c>
      <c r="O16" s="185"/>
    </row>
    <row r="17" spans="1:15" ht="18.75" x14ac:dyDescent="0.25">
      <c r="A17" s="180" t="str">
        <f>IF('Fall Tiering and Targets'!A17="", "", 'Fall Tiering and Targets'!A17)</f>
        <v/>
      </c>
      <c r="B17" s="96" t="str">
        <f>IF('Fall Tiering and Targets'!G17="","",IF(AND('Fall Tiering and Targets'!H17="",'Fall Tiering and Targets'!G17&lt;&gt;""),'Fall Tiering and Targets'!G17,'Fall Tiering and Targets'!H17))</f>
        <v/>
      </c>
      <c r="C17" s="176" t="str">
        <f>IF(B17="", "", IF(B17='Fall Tiering and Targets'!$F$2, 'Fall Tiering and Targets'!$H$2, IF(B17='Fall Tiering and Targets'!$F$3, 'Fall Tiering and Targets'!$H$3, IF(B17='Fall Tiering and Targets'!$F$4, 'Fall Tiering and Targets'!$H$4, IF(B17='Fall Tiering and Targets'!$F$5, 'Fall Tiering and Targets'!$H$5, IF(B17='Fall Tiering and Targets'!$F$6, 'Fall Tiering and Targets'!$H$6))))))</f>
        <v/>
      </c>
      <c r="D17" s="184"/>
      <c r="E17" s="184"/>
      <c r="F17" s="184"/>
      <c r="G17" s="184"/>
      <c r="H17" s="184"/>
      <c r="I17" s="184"/>
      <c r="J17" s="184"/>
      <c r="K17" s="184"/>
      <c r="L17" s="184"/>
      <c r="M17" s="184"/>
      <c r="N17" s="96" t="str">
        <f t="shared" si="0"/>
        <v/>
      </c>
      <c r="O17" s="184"/>
    </row>
    <row r="18" spans="1:15" ht="18.75" x14ac:dyDescent="0.25">
      <c r="A18" s="181" t="str">
        <f>IF('Fall Tiering and Targets'!A18="", "", 'Fall Tiering and Targets'!A18)</f>
        <v/>
      </c>
      <c r="B18" s="97" t="str">
        <f>IF('Fall Tiering and Targets'!G18="","",IF(AND('Fall Tiering and Targets'!H18="",'Fall Tiering and Targets'!G18&lt;&gt;""),'Fall Tiering and Targets'!G18,'Fall Tiering and Targets'!H18))</f>
        <v/>
      </c>
      <c r="C18" s="177" t="str">
        <f>IF(B18="", "", IF(B18='Fall Tiering and Targets'!$F$2, 'Fall Tiering and Targets'!$H$2, IF(B18='Fall Tiering and Targets'!$F$3, 'Fall Tiering and Targets'!$H$3, IF(B18='Fall Tiering and Targets'!$F$4, 'Fall Tiering and Targets'!$H$4, IF(B18='Fall Tiering and Targets'!$F$5, 'Fall Tiering and Targets'!$H$5, IF(B18='Fall Tiering and Targets'!$F$6, 'Fall Tiering and Targets'!$H$6))))))</f>
        <v/>
      </c>
      <c r="D18" s="185"/>
      <c r="E18" s="185"/>
      <c r="F18" s="185"/>
      <c r="G18" s="185"/>
      <c r="H18" s="185"/>
      <c r="I18" s="185"/>
      <c r="J18" s="185"/>
      <c r="K18" s="185"/>
      <c r="L18" s="185"/>
      <c r="M18" s="185"/>
      <c r="N18" s="97" t="str">
        <f t="shared" si="0"/>
        <v/>
      </c>
      <c r="O18" s="185"/>
    </row>
    <row r="19" spans="1:15" ht="18.75" x14ac:dyDescent="0.25">
      <c r="A19" s="180" t="str">
        <f>IF('Fall Tiering and Targets'!A19="", "", 'Fall Tiering and Targets'!A19)</f>
        <v/>
      </c>
      <c r="B19" s="96" t="str">
        <f>IF('Fall Tiering and Targets'!G19="","",IF(AND('Fall Tiering and Targets'!H19="",'Fall Tiering and Targets'!G19&lt;&gt;""),'Fall Tiering and Targets'!G19,'Fall Tiering and Targets'!H19))</f>
        <v/>
      </c>
      <c r="C19" s="176" t="str">
        <f>IF(B19="", "", IF(B19='Fall Tiering and Targets'!$F$2, 'Fall Tiering and Targets'!$H$2, IF(B19='Fall Tiering and Targets'!$F$3, 'Fall Tiering and Targets'!$H$3, IF(B19='Fall Tiering and Targets'!$F$4, 'Fall Tiering and Targets'!$H$4, IF(B19='Fall Tiering and Targets'!$F$5, 'Fall Tiering and Targets'!$H$5, IF(B19='Fall Tiering and Targets'!$F$6, 'Fall Tiering and Targets'!$H$6))))))</f>
        <v/>
      </c>
      <c r="D19" s="184"/>
      <c r="E19" s="184"/>
      <c r="F19" s="184"/>
      <c r="G19" s="184"/>
      <c r="H19" s="184"/>
      <c r="I19" s="184"/>
      <c r="J19" s="184"/>
      <c r="K19" s="184"/>
      <c r="L19" s="184"/>
      <c r="M19" s="184"/>
      <c r="N19" s="96" t="str">
        <f t="shared" si="0"/>
        <v/>
      </c>
      <c r="O19" s="184"/>
    </row>
    <row r="20" spans="1:15" ht="18.75" x14ac:dyDescent="0.25">
      <c r="A20" s="181" t="str">
        <f>IF('Fall Tiering and Targets'!A20="", "", 'Fall Tiering and Targets'!A20)</f>
        <v/>
      </c>
      <c r="B20" s="97" t="str">
        <f>IF('Fall Tiering and Targets'!G20="","",IF(AND('Fall Tiering and Targets'!H20="",'Fall Tiering and Targets'!G20&lt;&gt;""),'Fall Tiering and Targets'!G20,'Fall Tiering and Targets'!H20))</f>
        <v/>
      </c>
      <c r="C20" s="177" t="str">
        <f>IF(B20="", "", IF(B20='Fall Tiering and Targets'!$F$2, 'Fall Tiering and Targets'!$H$2, IF(B20='Fall Tiering and Targets'!$F$3, 'Fall Tiering and Targets'!$H$3, IF(B20='Fall Tiering and Targets'!$F$4, 'Fall Tiering and Targets'!$H$4, IF(B20='Fall Tiering and Targets'!$F$5, 'Fall Tiering and Targets'!$H$5, IF(B20='Fall Tiering and Targets'!$F$6, 'Fall Tiering and Targets'!$H$6))))))</f>
        <v/>
      </c>
      <c r="D20" s="185"/>
      <c r="E20" s="185"/>
      <c r="F20" s="185"/>
      <c r="G20" s="185"/>
      <c r="H20" s="185"/>
      <c r="I20" s="185"/>
      <c r="J20" s="185"/>
      <c r="K20" s="185"/>
      <c r="L20" s="185"/>
      <c r="M20" s="185"/>
      <c r="N20" s="97" t="str">
        <f t="shared" si="0"/>
        <v/>
      </c>
      <c r="O20" s="185"/>
    </row>
    <row r="21" spans="1:15" ht="18.75" x14ac:dyDescent="0.25">
      <c r="A21" s="180" t="str">
        <f>IF('Fall Tiering and Targets'!A21="", "", 'Fall Tiering and Targets'!A21)</f>
        <v/>
      </c>
      <c r="B21" s="96" t="str">
        <f>IF('Fall Tiering and Targets'!G21="","",IF(AND('Fall Tiering and Targets'!H21="",'Fall Tiering and Targets'!G21&lt;&gt;""),'Fall Tiering and Targets'!G21,'Fall Tiering and Targets'!H21))</f>
        <v/>
      </c>
      <c r="C21" s="176" t="str">
        <f>IF(B21="", "", IF(B21='Fall Tiering and Targets'!$F$2, 'Fall Tiering and Targets'!$H$2, IF(B21='Fall Tiering and Targets'!$F$3, 'Fall Tiering and Targets'!$H$3, IF(B21='Fall Tiering and Targets'!$F$4, 'Fall Tiering and Targets'!$H$4, IF(B21='Fall Tiering and Targets'!$F$5, 'Fall Tiering and Targets'!$H$5, IF(B21='Fall Tiering and Targets'!$F$6, 'Fall Tiering and Targets'!$H$6))))))</f>
        <v/>
      </c>
      <c r="D21" s="184"/>
      <c r="E21" s="184"/>
      <c r="F21" s="184"/>
      <c r="G21" s="184"/>
      <c r="H21" s="184"/>
      <c r="I21" s="184"/>
      <c r="J21" s="184"/>
      <c r="K21" s="184"/>
      <c r="L21" s="184"/>
      <c r="M21" s="184"/>
      <c r="N21" s="96" t="str">
        <f t="shared" si="0"/>
        <v/>
      </c>
      <c r="O21" s="184"/>
    </row>
    <row r="22" spans="1:15" ht="18.75" x14ac:dyDescent="0.25">
      <c r="A22" s="181" t="str">
        <f>IF('Fall Tiering and Targets'!A22="", "", 'Fall Tiering and Targets'!A22)</f>
        <v/>
      </c>
      <c r="B22" s="97" t="str">
        <f>IF('Fall Tiering and Targets'!G22="","",IF(AND('Fall Tiering and Targets'!H22="",'Fall Tiering and Targets'!G22&lt;&gt;""),'Fall Tiering and Targets'!G22,'Fall Tiering and Targets'!H22))</f>
        <v/>
      </c>
      <c r="C22" s="177" t="str">
        <f>IF(B22="", "", IF(B22='Fall Tiering and Targets'!$F$2, 'Fall Tiering and Targets'!$H$2, IF(B22='Fall Tiering and Targets'!$F$3, 'Fall Tiering and Targets'!$H$3, IF(B22='Fall Tiering and Targets'!$F$4, 'Fall Tiering and Targets'!$H$4, IF(B22='Fall Tiering and Targets'!$F$5, 'Fall Tiering and Targets'!$H$5, IF(B22='Fall Tiering and Targets'!$F$6, 'Fall Tiering and Targets'!$H$6))))))</f>
        <v/>
      </c>
      <c r="D22" s="185"/>
      <c r="E22" s="185"/>
      <c r="F22" s="185"/>
      <c r="G22" s="185"/>
      <c r="H22" s="185"/>
      <c r="I22" s="185"/>
      <c r="J22" s="185"/>
      <c r="K22" s="185"/>
      <c r="L22" s="185"/>
      <c r="M22" s="185"/>
      <c r="N22" s="97" t="str">
        <f t="shared" si="0"/>
        <v/>
      </c>
      <c r="O22" s="185"/>
    </row>
    <row r="23" spans="1:15" ht="18.75" x14ac:dyDescent="0.25">
      <c r="A23" s="180" t="str">
        <f>IF('Fall Tiering and Targets'!A23="", "", 'Fall Tiering and Targets'!A23)</f>
        <v/>
      </c>
      <c r="B23" s="96" t="str">
        <f>IF('Fall Tiering and Targets'!G23="","",IF(AND('Fall Tiering and Targets'!H23="",'Fall Tiering and Targets'!G23&lt;&gt;""),'Fall Tiering and Targets'!G23,'Fall Tiering and Targets'!H23))</f>
        <v/>
      </c>
      <c r="C23" s="176" t="str">
        <f>IF(B23="", "", IF(B23='Fall Tiering and Targets'!$F$2, 'Fall Tiering and Targets'!$H$2, IF(B23='Fall Tiering and Targets'!$F$3, 'Fall Tiering and Targets'!$H$3, IF(B23='Fall Tiering and Targets'!$F$4, 'Fall Tiering and Targets'!$H$4, IF(B23='Fall Tiering and Targets'!$F$5, 'Fall Tiering and Targets'!$H$5, IF(B23='Fall Tiering and Targets'!$F$6, 'Fall Tiering and Targets'!$H$6))))))</f>
        <v/>
      </c>
      <c r="D23" s="184"/>
      <c r="E23" s="184"/>
      <c r="F23" s="184"/>
      <c r="G23" s="184"/>
      <c r="H23" s="184"/>
      <c r="I23" s="184"/>
      <c r="J23" s="184"/>
      <c r="K23" s="184"/>
      <c r="L23" s="184"/>
      <c r="M23" s="184"/>
      <c r="N23" s="96" t="str">
        <f t="shared" si="0"/>
        <v/>
      </c>
      <c r="O23" s="184"/>
    </row>
    <row r="24" spans="1:15" ht="18.75" x14ac:dyDescent="0.25">
      <c r="A24" s="181" t="str">
        <f>IF('Fall Tiering and Targets'!A24="", "", 'Fall Tiering and Targets'!A24)</f>
        <v/>
      </c>
      <c r="B24" s="97" t="str">
        <f>IF('Fall Tiering and Targets'!G24="","",IF(AND('Fall Tiering and Targets'!H24="",'Fall Tiering and Targets'!G24&lt;&gt;""),'Fall Tiering and Targets'!G24,'Fall Tiering and Targets'!H24))</f>
        <v/>
      </c>
      <c r="C24" s="177" t="str">
        <f>IF(B24="", "", IF(B24='Fall Tiering and Targets'!$F$2, 'Fall Tiering and Targets'!$H$2, IF(B24='Fall Tiering and Targets'!$F$3, 'Fall Tiering and Targets'!$H$3, IF(B24='Fall Tiering and Targets'!$F$4, 'Fall Tiering and Targets'!$H$4, IF(B24='Fall Tiering and Targets'!$F$5, 'Fall Tiering and Targets'!$H$5, IF(B24='Fall Tiering and Targets'!$F$6, 'Fall Tiering and Targets'!$H$6))))))</f>
        <v/>
      </c>
      <c r="D24" s="185"/>
      <c r="E24" s="185"/>
      <c r="F24" s="185"/>
      <c r="G24" s="185"/>
      <c r="H24" s="185"/>
      <c r="I24" s="185"/>
      <c r="J24" s="185"/>
      <c r="K24" s="185"/>
      <c r="L24" s="185"/>
      <c r="M24" s="185"/>
      <c r="N24" s="97" t="str">
        <f t="shared" si="0"/>
        <v/>
      </c>
      <c r="O24" s="185"/>
    </row>
    <row r="25" spans="1:15" ht="18.75" x14ac:dyDescent="0.25">
      <c r="A25" s="180" t="str">
        <f>IF('Fall Tiering and Targets'!A25="", "", 'Fall Tiering and Targets'!A25)</f>
        <v/>
      </c>
      <c r="B25" s="96" t="str">
        <f>IF('Fall Tiering and Targets'!G25="","",IF(AND('Fall Tiering and Targets'!H25="",'Fall Tiering and Targets'!G25&lt;&gt;""),'Fall Tiering and Targets'!G25,'Fall Tiering and Targets'!H25))</f>
        <v/>
      </c>
      <c r="C25" s="176" t="str">
        <f>IF(B25="", "", IF(B25='Fall Tiering and Targets'!$F$2, 'Fall Tiering and Targets'!$H$2, IF(B25='Fall Tiering and Targets'!$F$3, 'Fall Tiering and Targets'!$H$3, IF(B25='Fall Tiering and Targets'!$F$4, 'Fall Tiering and Targets'!$H$4, IF(B25='Fall Tiering and Targets'!$F$5, 'Fall Tiering and Targets'!$H$5, IF(B25='Fall Tiering and Targets'!$F$6, 'Fall Tiering and Targets'!$H$6))))))</f>
        <v/>
      </c>
      <c r="D25" s="184"/>
      <c r="E25" s="184"/>
      <c r="F25" s="184"/>
      <c r="G25" s="184"/>
      <c r="H25" s="184"/>
      <c r="I25" s="184"/>
      <c r="J25" s="184"/>
      <c r="K25" s="184"/>
      <c r="L25" s="184"/>
      <c r="M25" s="184"/>
      <c r="N25" s="96" t="str">
        <f t="shared" si="0"/>
        <v/>
      </c>
      <c r="O25" s="184"/>
    </row>
    <row r="26" spans="1:15" ht="18.75" x14ac:dyDescent="0.25">
      <c r="A26" s="181" t="str">
        <f>IF('Fall Tiering and Targets'!A26="", "", 'Fall Tiering and Targets'!A26)</f>
        <v/>
      </c>
      <c r="B26" s="97" t="str">
        <f>IF('Fall Tiering and Targets'!G26="","",IF(AND('Fall Tiering and Targets'!H26="",'Fall Tiering and Targets'!G26&lt;&gt;""),'Fall Tiering and Targets'!G26,'Fall Tiering and Targets'!H26))</f>
        <v/>
      </c>
      <c r="C26" s="177" t="str">
        <f>IF(B26="", "", IF(B26='Fall Tiering and Targets'!$F$2, 'Fall Tiering and Targets'!$H$2, IF(B26='Fall Tiering and Targets'!$F$3, 'Fall Tiering and Targets'!$H$3, IF(B26='Fall Tiering and Targets'!$F$4, 'Fall Tiering and Targets'!$H$4, IF(B26='Fall Tiering and Targets'!$F$5, 'Fall Tiering and Targets'!$H$5, IF(B26='Fall Tiering and Targets'!$F$6, 'Fall Tiering and Targets'!$H$6))))))</f>
        <v/>
      </c>
      <c r="D26" s="185"/>
      <c r="E26" s="185"/>
      <c r="F26" s="185"/>
      <c r="G26" s="185"/>
      <c r="H26" s="185"/>
      <c r="I26" s="185"/>
      <c r="J26" s="185"/>
      <c r="K26" s="185"/>
      <c r="L26" s="185"/>
      <c r="M26" s="185"/>
      <c r="N26" s="97" t="str">
        <f t="shared" si="0"/>
        <v/>
      </c>
      <c r="O26" s="185"/>
    </row>
    <row r="27" spans="1:15" ht="18.75" x14ac:dyDescent="0.25">
      <c r="A27" s="180" t="str">
        <f>IF('Fall Tiering and Targets'!A27="", "", 'Fall Tiering and Targets'!A27)</f>
        <v/>
      </c>
      <c r="B27" s="96" t="str">
        <f>IF('Fall Tiering and Targets'!G27="","",IF(AND('Fall Tiering and Targets'!H27="",'Fall Tiering and Targets'!G27&lt;&gt;""),'Fall Tiering and Targets'!G27,'Fall Tiering and Targets'!H27))</f>
        <v/>
      </c>
      <c r="C27" s="176" t="str">
        <f>IF(B27="", "", IF(B27='Fall Tiering and Targets'!$F$2, 'Fall Tiering and Targets'!$H$2, IF(B27='Fall Tiering and Targets'!$F$3, 'Fall Tiering and Targets'!$H$3, IF(B27='Fall Tiering and Targets'!$F$4, 'Fall Tiering and Targets'!$H$4, IF(B27='Fall Tiering and Targets'!$F$5, 'Fall Tiering and Targets'!$H$5, IF(B27='Fall Tiering and Targets'!$F$6, 'Fall Tiering and Targets'!$H$6))))))</f>
        <v/>
      </c>
      <c r="D27" s="184"/>
      <c r="E27" s="184"/>
      <c r="F27" s="184"/>
      <c r="G27" s="184"/>
      <c r="H27" s="184"/>
      <c r="I27" s="184"/>
      <c r="J27" s="184"/>
      <c r="K27" s="184"/>
      <c r="L27" s="184"/>
      <c r="M27" s="184"/>
      <c r="N27" s="96" t="str">
        <f t="shared" si="0"/>
        <v/>
      </c>
      <c r="O27" s="184"/>
    </row>
    <row r="28" spans="1:15" ht="18.75" x14ac:dyDescent="0.25">
      <c r="A28" s="181" t="str">
        <f>IF('Fall Tiering and Targets'!A28="", "", 'Fall Tiering and Targets'!A28)</f>
        <v/>
      </c>
      <c r="B28" s="97" t="str">
        <f>IF('Fall Tiering and Targets'!G28="","",IF(AND('Fall Tiering and Targets'!H28="",'Fall Tiering and Targets'!G28&lt;&gt;""),'Fall Tiering and Targets'!G28,'Fall Tiering and Targets'!H28))</f>
        <v/>
      </c>
      <c r="C28" s="177" t="str">
        <f>IF(B28="", "", IF(B28='Fall Tiering and Targets'!$F$2, 'Fall Tiering and Targets'!$H$2, IF(B28='Fall Tiering and Targets'!$F$3, 'Fall Tiering and Targets'!$H$3, IF(B28='Fall Tiering and Targets'!$F$4, 'Fall Tiering and Targets'!$H$4, IF(B28='Fall Tiering and Targets'!$F$5, 'Fall Tiering and Targets'!$H$5, IF(B28='Fall Tiering and Targets'!$F$6, 'Fall Tiering and Targets'!$H$6))))))</f>
        <v/>
      </c>
      <c r="D28" s="185"/>
      <c r="E28" s="185"/>
      <c r="F28" s="185"/>
      <c r="G28" s="185"/>
      <c r="H28" s="185"/>
      <c r="I28" s="185"/>
      <c r="J28" s="185"/>
      <c r="K28" s="185"/>
      <c r="L28" s="185"/>
      <c r="M28" s="185"/>
      <c r="N28" s="97" t="str">
        <f t="shared" si="0"/>
        <v/>
      </c>
      <c r="O28" s="185"/>
    </row>
    <row r="29" spans="1:15" ht="18.75" x14ac:dyDescent="0.25">
      <c r="A29" s="180" t="str">
        <f>IF('Fall Tiering and Targets'!A29="", "", 'Fall Tiering and Targets'!A29)</f>
        <v/>
      </c>
      <c r="B29" s="96" t="str">
        <f>IF('Fall Tiering and Targets'!G29="","",IF(AND('Fall Tiering and Targets'!H29="",'Fall Tiering and Targets'!G29&lt;&gt;""),'Fall Tiering and Targets'!G29,'Fall Tiering and Targets'!H29))</f>
        <v/>
      </c>
      <c r="C29" s="176" t="str">
        <f>IF(B29="", "", IF(B29='Fall Tiering and Targets'!$F$2, 'Fall Tiering and Targets'!$H$2, IF(B29='Fall Tiering and Targets'!$F$3, 'Fall Tiering and Targets'!$H$3, IF(B29='Fall Tiering and Targets'!$F$4, 'Fall Tiering and Targets'!$H$4, IF(B29='Fall Tiering and Targets'!$F$5, 'Fall Tiering and Targets'!$H$5, IF(B29='Fall Tiering and Targets'!$F$6, 'Fall Tiering and Targets'!$H$6))))))</f>
        <v/>
      </c>
      <c r="D29" s="184"/>
      <c r="E29" s="184"/>
      <c r="F29" s="184"/>
      <c r="G29" s="184"/>
      <c r="H29" s="184"/>
      <c r="I29" s="184"/>
      <c r="J29" s="184"/>
      <c r="K29" s="184"/>
      <c r="L29" s="184"/>
      <c r="M29" s="184"/>
      <c r="N29" s="96" t="str">
        <f t="shared" si="0"/>
        <v/>
      </c>
      <c r="O29" s="184"/>
    </row>
    <row r="30" spans="1:15" ht="18.75" x14ac:dyDescent="0.25">
      <c r="A30" s="181" t="str">
        <f>IF('Fall Tiering and Targets'!A30="", "", 'Fall Tiering and Targets'!A30)</f>
        <v/>
      </c>
      <c r="B30" s="97" t="str">
        <f>IF('Fall Tiering and Targets'!G30="","",IF(AND('Fall Tiering and Targets'!H30="",'Fall Tiering and Targets'!G30&lt;&gt;""),'Fall Tiering and Targets'!G30,'Fall Tiering and Targets'!H30))</f>
        <v/>
      </c>
      <c r="C30" s="177" t="str">
        <f>IF(B30="", "", IF(B30='Fall Tiering and Targets'!$F$2, 'Fall Tiering and Targets'!$H$2, IF(B30='Fall Tiering and Targets'!$F$3, 'Fall Tiering and Targets'!$H$3, IF(B30='Fall Tiering and Targets'!$F$4, 'Fall Tiering and Targets'!$H$4, IF(B30='Fall Tiering and Targets'!$F$5, 'Fall Tiering and Targets'!$H$5, IF(B30='Fall Tiering and Targets'!$F$6, 'Fall Tiering and Targets'!$H$6))))))</f>
        <v/>
      </c>
      <c r="D30" s="185"/>
      <c r="E30" s="185"/>
      <c r="F30" s="185"/>
      <c r="G30" s="185"/>
      <c r="H30" s="185"/>
      <c r="I30" s="185"/>
      <c r="J30" s="185"/>
      <c r="K30" s="185"/>
      <c r="L30" s="185"/>
      <c r="M30" s="185"/>
      <c r="N30" s="97" t="str">
        <f t="shared" si="0"/>
        <v/>
      </c>
      <c r="O30" s="185"/>
    </row>
    <row r="31" spans="1:15" ht="18.75" x14ac:dyDescent="0.25">
      <c r="A31" s="180" t="str">
        <f>IF('Fall Tiering and Targets'!A31="", "", 'Fall Tiering and Targets'!A31)</f>
        <v/>
      </c>
      <c r="B31" s="96" t="str">
        <f>IF('Fall Tiering and Targets'!G31="","",IF(AND('Fall Tiering and Targets'!H31="",'Fall Tiering and Targets'!G31&lt;&gt;""),'Fall Tiering and Targets'!G31,'Fall Tiering and Targets'!H31))</f>
        <v/>
      </c>
      <c r="C31" s="176" t="str">
        <f>IF(B31="", "", IF(B31='Fall Tiering and Targets'!$F$2, 'Fall Tiering and Targets'!$H$2, IF(B31='Fall Tiering and Targets'!$F$3, 'Fall Tiering and Targets'!$H$3, IF(B31='Fall Tiering and Targets'!$F$4, 'Fall Tiering and Targets'!$H$4, IF(B31='Fall Tiering and Targets'!$F$5, 'Fall Tiering and Targets'!$H$5, IF(B31='Fall Tiering and Targets'!$F$6, 'Fall Tiering and Targets'!$H$6))))))</f>
        <v/>
      </c>
      <c r="D31" s="184"/>
      <c r="E31" s="184"/>
      <c r="F31" s="184"/>
      <c r="G31" s="184"/>
      <c r="H31" s="184"/>
      <c r="I31" s="184"/>
      <c r="J31" s="184"/>
      <c r="K31" s="184"/>
      <c r="L31" s="184"/>
      <c r="M31" s="184"/>
      <c r="N31" s="96" t="str">
        <f t="shared" si="0"/>
        <v/>
      </c>
      <c r="O31" s="184"/>
    </row>
    <row r="32" spans="1:15" ht="18.75" x14ac:dyDescent="0.25">
      <c r="A32" s="181" t="str">
        <f>IF('Fall Tiering and Targets'!A32="", "", 'Fall Tiering and Targets'!A32)</f>
        <v/>
      </c>
      <c r="B32" s="97" t="str">
        <f>IF('Fall Tiering and Targets'!G32="","",IF(AND('Fall Tiering and Targets'!H32="",'Fall Tiering and Targets'!G32&lt;&gt;""),'Fall Tiering and Targets'!G32,'Fall Tiering and Targets'!H32))</f>
        <v/>
      </c>
      <c r="C32" s="177" t="str">
        <f>IF(B32="", "", IF(B32='Fall Tiering and Targets'!$F$2, 'Fall Tiering and Targets'!$H$2, IF(B32='Fall Tiering and Targets'!$F$3, 'Fall Tiering and Targets'!$H$3, IF(B32='Fall Tiering and Targets'!$F$4, 'Fall Tiering and Targets'!$H$4, IF(B32='Fall Tiering and Targets'!$F$5, 'Fall Tiering and Targets'!$H$5, IF(B32='Fall Tiering and Targets'!$F$6, 'Fall Tiering and Targets'!$H$6))))))</f>
        <v/>
      </c>
      <c r="D32" s="185"/>
      <c r="E32" s="185"/>
      <c r="F32" s="185"/>
      <c r="G32" s="185"/>
      <c r="H32" s="185"/>
      <c r="I32" s="185"/>
      <c r="J32" s="185"/>
      <c r="K32" s="185"/>
      <c r="L32" s="185"/>
      <c r="M32" s="185"/>
      <c r="N32" s="97" t="str">
        <f t="shared" si="0"/>
        <v/>
      </c>
      <c r="O32" s="185"/>
    </row>
    <row r="33" spans="1:15" ht="18.75" x14ac:dyDescent="0.25">
      <c r="A33" s="180" t="str">
        <f>IF('Fall Tiering and Targets'!A33="", "", 'Fall Tiering and Targets'!A33)</f>
        <v/>
      </c>
      <c r="B33" s="96" t="str">
        <f>IF('Fall Tiering and Targets'!G33="","",IF(AND('Fall Tiering and Targets'!H33="",'Fall Tiering and Targets'!G33&lt;&gt;""),'Fall Tiering and Targets'!G33,'Fall Tiering and Targets'!H33))</f>
        <v/>
      </c>
      <c r="C33" s="176" t="str">
        <f>IF(B33="", "", IF(B33='Fall Tiering and Targets'!$F$2, 'Fall Tiering and Targets'!$H$2, IF(B33='Fall Tiering and Targets'!$F$3, 'Fall Tiering and Targets'!$H$3, IF(B33='Fall Tiering and Targets'!$F$4, 'Fall Tiering and Targets'!$H$4, IF(B33='Fall Tiering and Targets'!$F$5, 'Fall Tiering and Targets'!$H$5, IF(B33='Fall Tiering and Targets'!$F$6, 'Fall Tiering and Targets'!$H$6))))))</f>
        <v/>
      </c>
      <c r="D33" s="184"/>
      <c r="E33" s="184"/>
      <c r="F33" s="184"/>
      <c r="G33" s="184"/>
      <c r="H33" s="184"/>
      <c r="I33" s="184"/>
      <c r="J33" s="184"/>
      <c r="K33" s="184"/>
      <c r="L33" s="184"/>
      <c r="M33" s="184"/>
      <c r="N33" s="96" t="str">
        <f t="shared" si="0"/>
        <v/>
      </c>
      <c r="O33" s="184"/>
    </row>
    <row r="34" spans="1:15" ht="18.75" x14ac:dyDescent="0.25">
      <c r="A34" s="181" t="str">
        <f>IF('Fall Tiering and Targets'!A34="", "", 'Fall Tiering and Targets'!A34)</f>
        <v/>
      </c>
      <c r="B34" s="97" t="str">
        <f>IF('Fall Tiering and Targets'!G34="","",IF(AND('Fall Tiering and Targets'!H34="",'Fall Tiering and Targets'!G34&lt;&gt;""),'Fall Tiering and Targets'!G34,'Fall Tiering and Targets'!H34))</f>
        <v/>
      </c>
      <c r="C34" s="177" t="str">
        <f>IF(B34="", "", IF(B34='Fall Tiering and Targets'!$F$2, 'Fall Tiering and Targets'!$H$2, IF(B34='Fall Tiering and Targets'!$F$3, 'Fall Tiering and Targets'!$H$3, IF(B34='Fall Tiering and Targets'!$F$4, 'Fall Tiering and Targets'!$H$4, IF(B34='Fall Tiering and Targets'!$F$5, 'Fall Tiering and Targets'!$H$5, IF(B34='Fall Tiering and Targets'!$F$6, 'Fall Tiering and Targets'!$H$6))))))</f>
        <v/>
      </c>
      <c r="D34" s="185"/>
      <c r="E34" s="185"/>
      <c r="F34" s="185"/>
      <c r="G34" s="185"/>
      <c r="H34" s="185"/>
      <c r="I34" s="185"/>
      <c r="J34" s="185"/>
      <c r="K34" s="185"/>
      <c r="L34" s="185"/>
      <c r="M34" s="185"/>
      <c r="N34" s="97" t="str">
        <f t="shared" si="0"/>
        <v/>
      </c>
      <c r="O34" s="185"/>
    </row>
    <row r="35" spans="1:15" ht="18.75" x14ac:dyDescent="0.25">
      <c r="A35" s="180" t="str">
        <f>IF('Fall Tiering and Targets'!A35="", "", 'Fall Tiering and Targets'!A35)</f>
        <v/>
      </c>
      <c r="B35" s="96" t="str">
        <f>IF('Fall Tiering and Targets'!G35="","",IF(AND('Fall Tiering and Targets'!H35="",'Fall Tiering and Targets'!G35&lt;&gt;""),'Fall Tiering and Targets'!G35,'Fall Tiering and Targets'!H35))</f>
        <v/>
      </c>
      <c r="C35" s="176" t="str">
        <f>IF(B35="", "", IF(B35='Fall Tiering and Targets'!$F$2, 'Fall Tiering and Targets'!$H$2, IF(B35='Fall Tiering and Targets'!$F$3, 'Fall Tiering and Targets'!$H$3, IF(B35='Fall Tiering and Targets'!$F$4, 'Fall Tiering and Targets'!$H$4, IF(B35='Fall Tiering and Targets'!$F$5, 'Fall Tiering and Targets'!$H$5, IF(B35='Fall Tiering and Targets'!$F$6, 'Fall Tiering and Targets'!$H$6))))))</f>
        <v/>
      </c>
      <c r="D35" s="184"/>
      <c r="E35" s="184"/>
      <c r="F35" s="184"/>
      <c r="G35" s="184"/>
      <c r="H35" s="184"/>
      <c r="I35" s="184"/>
      <c r="J35" s="184"/>
      <c r="K35" s="184"/>
      <c r="L35" s="184"/>
      <c r="M35" s="184"/>
      <c r="N35" s="96" t="str">
        <f t="shared" si="0"/>
        <v/>
      </c>
      <c r="O35" s="184"/>
    </row>
    <row r="36" spans="1:15" ht="18.75" x14ac:dyDescent="0.25">
      <c r="A36" s="181" t="str">
        <f>IF('Fall Tiering and Targets'!A36="", "", 'Fall Tiering and Targets'!A36)</f>
        <v/>
      </c>
      <c r="B36" s="97" t="str">
        <f>IF('Fall Tiering and Targets'!G36="","",IF(AND('Fall Tiering and Targets'!H36="",'Fall Tiering and Targets'!G36&lt;&gt;""),'Fall Tiering and Targets'!G36,'Fall Tiering and Targets'!H36))</f>
        <v/>
      </c>
      <c r="C36" s="177" t="str">
        <f>IF(B36="", "", IF(B36='Fall Tiering and Targets'!$F$2, 'Fall Tiering and Targets'!$H$2, IF(B36='Fall Tiering and Targets'!$F$3, 'Fall Tiering and Targets'!$H$3, IF(B36='Fall Tiering and Targets'!$F$4, 'Fall Tiering and Targets'!$H$4, IF(B36='Fall Tiering and Targets'!$F$5, 'Fall Tiering and Targets'!$H$5, IF(B36='Fall Tiering and Targets'!$F$6, 'Fall Tiering and Targets'!$H$6))))))</f>
        <v/>
      </c>
      <c r="D36" s="185"/>
      <c r="E36" s="185"/>
      <c r="F36" s="185"/>
      <c r="G36" s="185"/>
      <c r="H36" s="185"/>
      <c r="I36" s="185"/>
      <c r="J36" s="185"/>
      <c r="K36" s="185"/>
      <c r="L36" s="185"/>
      <c r="M36" s="185"/>
      <c r="N36" s="97" t="str">
        <f t="shared" si="0"/>
        <v/>
      </c>
      <c r="O36" s="185"/>
    </row>
    <row r="37" spans="1:15" ht="18.75" x14ac:dyDescent="0.25">
      <c r="A37" s="180" t="str">
        <f>IF('Fall Tiering and Targets'!A37="", "", 'Fall Tiering and Targets'!A37)</f>
        <v/>
      </c>
      <c r="B37" s="96" t="str">
        <f>IF('Fall Tiering and Targets'!G37="","",IF(AND('Fall Tiering and Targets'!H37="",'Fall Tiering and Targets'!G37&lt;&gt;""),'Fall Tiering and Targets'!G37,'Fall Tiering and Targets'!H37))</f>
        <v/>
      </c>
      <c r="C37" s="176" t="str">
        <f>IF(B37="", "", IF(B37='Fall Tiering and Targets'!$F$2, 'Fall Tiering and Targets'!$H$2, IF(B37='Fall Tiering and Targets'!$F$3, 'Fall Tiering and Targets'!$H$3, IF(B37='Fall Tiering and Targets'!$F$4, 'Fall Tiering and Targets'!$H$4, IF(B37='Fall Tiering and Targets'!$F$5, 'Fall Tiering and Targets'!$H$5, IF(B37='Fall Tiering and Targets'!$F$6, 'Fall Tiering and Targets'!$H$6))))))</f>
        <v/>
      </c>
      <c r="D37" s="184"/>
      <c r="E37" s="184"/>
      <c r="F37" s="184"/>
      <c r="G37" s="184"/>
      <c r="H37" s="184"/>
      <c r="I37" s="184"/>
      <c r="J37" s="184"/>
      <c r="K37" s="184"/>
      <c r="L37" s="184"/>
      <c r="M37" s="184"/>
      <c r="N37" s="96" t="str">
        <f t="shared" si="0"/>
        <v/>
      </c>
      <c r="O37" s="184"/>
    </row>
    <row r="38" spans="1:15" ht="18.75" x14ac:dyDescent="0.25">
      <c r="A38" s="181" t="str">
        <f>IF('Fall Tiering and Targets'!A38="", "", 'Fall Tiering and Targets'!A38)</f>
        <v/>
      </c>
      <c r="B38" s="97" t="str">
        <f>IF('Fall Tiering and Targets'!G38="","",IF(AND('Fall Tiering and Targets'!H38="",'Fall Tiering and Targets'!G38&lt;&gt;""),'Fall Tiering and Targets'!G38,'Fall Tiering and Targets'!H38))</f>
        <v/>
      </c>
      <c r="C38" s="177" t="str">
        <f>IF(B38="", "", IF(B38='Fall Tiering and Targets'!$F$2, 'Fall Tiering and Targets'!$H$2, IF(B38='Fall Tiering and Targets'!$F$3, 'Fall Tiering and Targets'!$H$3, IF(B38='Fall Tiering and Targets'!$F$4, 'Fall Tiering and Targets'!$H$4, IF(B38='Fall Tiering and Targets'!$F$5, 'Fall Tiering and Targets'!$H$5, IF(B38='Fall Tiering and Targets'!$F$6, 'Fall Tiering and Targets'!$H$6))))))</f>
        <v/>
      </c>
      <c r="D38" s="185"/>
      <c r="E38" s="185"/>
      <c r="F38" s="185"/>
      <c r="G38" s="185"/>
      <c r="H38" s="185"/>
      <c r="I38" s="185"/>
      <c r="J38" s="185"/>
      <c r="K38" s="185"/>
      <c r="L38" s="185"/>
      <c r="M38" s="185"/>
      <c r="N38" s="97" t="str">
        <f t="shared" si="0"/>
        <v/>
      </c>
      <c r="O38" s="185"/>
    </row>
    <row r="39" spans="1:15" ht="18.75" x14ac:dyDescent="0.25">
      <c r="A39" s="180" t="str">
        <f>IF('Fall Tiering and Targets'!A39="", "", 'Fall Tiering and Targets'!A39)</f>
        <v/>
      </c>
      <c r="B39" s="96" t="str">
        <f>IF('Fall Tiering and Targets'!G39="","",IF(AND('Fall Tiering and Targets'!H39="",'Fall Tiering and Targets'!G39&lt;&gt;""),'Fall Tiering and Targets'!G39,'Fall Tiering and Targets'!H39))</f>
        <v/>
      </c>
      <c r="C39" s="176" t="str">
        <f>IF(B39="", "", IF(B39='Fall Tiering and Targets'!$F$2, 'Fall Tiering and Targets'!$H$2, IF(B39='Fall Tiering and Targets'!$F$3, 'Fall Tiering and Targets'!$H$3, IF(B39='Fall Tiering and Targets'!$F$4, 'Fall Tiering and Targets'!$H$4, IF(B39='Fall Tiering and Targets'!$F$5, 'Fall Tiering and Targets'!$H$5, IF(B39='Fall Tiering and Targets'!$F$6, 'Fall Tiering and Targets'!$H$6))))))</f>
        <v/>
      </c>
      <c r="D39" s="184"/>
      <c r="E39" s="184"/>
      <c r="F39" s="184"/>
      <c r="G39" s="184"/>
      <c r="H39" s="184"/>
      <c r="I39" s="184"/>
      <c r="J39" s="184"/>
      <c r="K39" s="184"/>
      <c r="L39" s="184"/>
      <c r="M39" s="184"/>
      <c r="N39" s="96" t="str">
        <f t="shared" si="0"/>
        <v/>
      </c>
      <c r="O39" s="184"/>
    </row>
    <row r="40" spans="1:15" ht="18.75" x14ac:dyDescent="0.25">
      <c r="A40" s="181" t="str">
        <f>IF('Fall Tiering and Targets'!A40="", "", 'Fall Tiering and Targets'!A40)</f>
        <v/>
      </c>
      <c r="B40" s="97" t="str">
        <f>IF('Fall Tiering and Targets'!G40="","",IF(AND('Fall Tiering and Targets'!H40="",'Fall Tiering and Targets'!G40&lt;&gt;""),'Fall Tiering and Targets'!G40,'Fall Tiering and Targets'!H40))</f>
        <v/>
      </c>
      <c r="C40" s="177" t="str">
        <f>IF(B40="", "", IF(B40='Fall Tiering and Targets'!$F$2, 'Fall Tiering and Targets'!$H$2, IF(B40='Fall Tiering and Targets'!$F$3, 'Fall Tiering and Targets'!$H$3, IF(B40='Fall Tiering and Targets'!$F$4, 'Fall Tiering and Targets'!$H$4, IF(B40='Fall Tiering and Targets'!$F$5, 'Fall Tiering and Targets'!$H$5, IF(B40='Fall Tiering and Targets'!$F$6, 'Fall Tiering and Targets'!$H$6))))))</f>
        <v/>
      </c>
      <c r="D40" s="185"/>
      <c r="E40" s="185"/>
      <c r="F40" s="185"/>
      <c r="G40" s="185"/>
      <c r="H40" s="185"/>
      <c r="I40" s="185"/>
      <c r="J40" s="185"/>
      <c r="K40" s="185"/>
      <c r="L40" s="185"/>
      <c r="M40" s="185"/>
      <c r="N40" s="97" t="str">
        <f t="shared" ref="N40:N71" si="1">IF(A40="", "", B40)</f>
        <v/>
      </c>
      <c r="O40" s="185"/>
    </row>
    <row r="41" spans="1:15" ht="18.75" x14ac:dyDescent="0.25">
      <c r="A41" s="180" t="str">
        <f>IF('Fall Tiering and Targets'!A41="", "", 'Fall Tiering and Targets'!A41)</f>
        <v/>
      </c>
      <c r="B41" s="96" t="str">
        <f>IF('Fall Tiering and Targets'!G41="","",IF(AND('Fall Tiering and Targets'!H41="",'Fall Tiering and Targets'!G41&lt;&gt;""),'Fall Tiering and Targets'!G41,'Fall Tiering and Targets'!H41))</f>
        <v/>
      </c>
      <c r="C41" s="176" t="str">
        <f>IF(B41="", "", IF(B41='Fall Tiering and Targets'!$F$2, 'Fall Tiering and Targets'!$H$2, IF(B41='Fall Tiering and Targets'!$F$3, 'Fall Tiering and Targets'!$H$3, IF(B41='Fall Tiering and Targets'!$F$4, 'Fall Tiering and Targets'!$H$4, IF(B41='Fall Tiering and Targets'!$F$5, 'Fall Tiering and Targets'!$H$5, IF(B41='Fall Tiering and Targets'!$F$6, 'Fall Tiering and Targets'!$H$6))))))</f>
        <v/>
      </c>
      <c r="D41" s="184"/>
      <c r="E41" s="184"/>
      <c r="F41" s="184"/>
      <c r="G41" s="184"/>
      <c r="H41" s="184"/>
      <c r="I41" s="184"/>
      <c r="J41" s="184"/>
      <c r="K41" s="184"/>
      <c r="L41" s="184"/>
      <c r="M41" s="184"/>
      <c r="N41" s="96" t="str">
        <f t="shared" si="1"/>
        <v/>
      </c>
      <c r="O41" s="184"/>
    </row>
    <row r="42" spans="1:15" ht="18.75" x14ac:dyDescent="0.25">
      <c r="A42" s="181" t="str">
        <f>IF('Fall Tiering and Targets'!A42="", "", 'Fall Tiering and Targets'!A42)</f>
        <v/>
      </c>
      <c r="B42" s="97" t="str">
        <f>IF('Fall Tiering and Targets'!G42="","",IF(AND('Fall Tiering and Targets'!H42="",'Fall Tiering and Targets'!G42&lt;&gt;""),'Fall Tiering and Targets'!G42,'Fall Tiering and Targets'!H42))</f>
        <v/>
      </c>
      <c r="C42" s="177" t="str">
        <f>IF(B42="", "", IF(B42='Fall Tiering and Targets'!$F$2, 'Fall Tiering and Targets'!$H$2, IF(B42='Fall Tiering and Targets'!$F$3, 'Fall Tiering and Targets'!$H$3, IF(B42='Fall Tiering and Targets'!$F$4, 'Fall Tiering and Targets'!$H$4, IF(B42='Fall Tiering and Targets'!$F$5, 'Fall Tiering and Targets'!$H$5, IF(B42='Fall Tiering and Targets'!$F$6, 'Fall Tiering and Targets'!$H$6))))))</f>
        <v/>
      </c>
      <c r="D42" s="185"/>
      <c r="E42" s="185"/>
      <c r="F42" s="185"/>
      <c r="G42" s="185"/>
      <c r="H42" s="185"/>
      <c r="I42" s="185"/>
      <c r="J42" s="185"/>
      <c r="K42" s="185"/>
      <c r="L42" s="185"/>
      <c r="M42" s="185"/>
      <c r="N42" s="97" t="str">
        <f t="shared" si="1"/>
        <v/>
      </c>
      <c r="O42" s="185"/>
    </row>
    <row r="43" spans="1:15" ht="18.75" x14ac:dyDescent="0.25">
      <c r="A43" s="180" t="str">
        <f>IF('Fall Tiering and Targets'!A43="", "", 'Fall Tiering and Targets'!A43)</f>
        <v/>
      </c>
      <c r="B43" s="96" t="str">
        <f>IF('Fall Tiering and Targets'!G43="","",IF(AND('Fall Tiering and Targets'!H43="",'Fall Tiering and Targets'!G43&lt;&gt;""),'Fall Tiering and Targets'!G43,'Fall Tiering and Targets'!H43))</f>
        <v/>
      </c>
      <c r="C43" s="176" t="str">
        <f>IF(B43="", "", IF(B43='Fall Tiering and Targets'!$F$2, 'Fall Tiering and Targets'!$H$2, IF(B43='Fall Tiering and Targets'!$F$3, 'Fall Tiering and Targets'!$H$3, IF(B43='Fall Tiering and Targets'!$F$4, 'Fall Tiering and Targets'!$H$4, IF(B43='Fall Tiering and Targets'!$F$5, 'Fall Tiering and Targets'!$H$5, IF(B43='Fall Tiering and Targets'!$F$6, 'Fall Tiering and Targets'!$H$6))))))</f>
        <v/>
      </c>
      <c r="D43" s="184"/>
      <c r="E43" s="184"/>
      <c r="F43" s="184"/>
      <c r="G43" s="184"/>
      <c r="H43" s="184"/>
      <c r="I43" s="184"/>
      <c r="J43" s="184"/>
      <c r="K43" s="184"/>
      <c r="L43" s="184"/>
      <c r="M43" s="184"/>
      <c r="N43" s="96" t="str">
        <f t="shared" si="1"/>
        <v/>
      </c>
      <c r="O43" s="184"/>
    </row>
    <row r="44" spans="1:15" ht="18.75" x14ac:dyDescent="0.25">
      <c r="A44" s="181" t="str">
        <f>IF('Fall Tiering and Targets'!A44="", "", 'Fall Tiering and Targets'!A44)</f>
        <v/>
      </c>
      <c r="B44" s="97" t="str">
        <f>IF('Fall Tiering and Targets'!G44="","",IF(AND('Fall Tiering and Targets'!H44="",'Fall Tiering and Targets'!G44&lt;&gt;""),'Fall Tiering and Targets'!G44,'Fall Tiering and Targets'!H44))</f>
        <v/>
      </c>
      <c r="C44" s="177" t="str">
        <f>IF(B44="", "", IF(B44='Fall Tiering and Targets'!$F$2, 'Fall Tiering and Targets'!$H$2, IF(B44='Fall Tiering and Targets'!$F$3, 'Fall Tiering and Targets'!$H$3, IF(B44='Fall Tiering and Targets'!$F$4, 'Fall Tiering and Targets'!$H$4, IF(B44='Fall Tiering and Targets'!$F$5, 'Fall Tiering and Targets'!$H$5, IF(B44='Fall Tiering and Targets'!$F$6, 'Fall Tiering and Targets'!$H$6))))))</f>
        <v/>
      </c>
      <c r="D44" s="185"/>
      <c r="E44" s="185"/>
      <c r="F44" s="185"/>
      <c r="G44" s="185"/>
      <c r="H44" s="185"/>
      <c r="I44" s="185"/>
      <c r="J44" s="185"/>
      <c r="K44" s="185"/>
      <c r="L44" s="185"/>
      <c r="M44" s="185"/>
      <c r="N44" s="97" t="str">
        <f t="shared" si="1"/>
        <v/>
      </c>
      <c r="O44" s="185"/>
    </row>
    <row r="45" spans="1:15" ht="18.75" x14ac:dyDescent="0.25">
      <c r="A45" s="180" t="str">
        <f>IF('Fall Tiering and Targets'!A45="", "", 'Fall Tiering and Targets'!A45)</f>
        <v/>
      </c>
      <c r="B45" s="96" t="str">
        <f>IF('Fall Tiering and Targets'!G45="","",IF(AND('Fall Tiering and Targets'!H45="",'Fall Tiering and Targets'!G45&lt;&gt;""),'Fall Tiering and Targets'!G45,'Fall Tiering and Targets'!H45))</f>
        <v/>
      </c>
      <c r="C45" s="176" t="str">
        <f>IF(B45="", "", IF(B45='Fall Tiering and Targets'!$F$2, 'Fall Tiering and Targets'!$H$2, IF(B45='Fall Tiering and Targets'!$F$3, 'Fall Tiering and Targets'!$H$3, IF(B45='Fall Tiering and Targets'!$F$4, 'Fall Tiering and Targets'!$H$4, IF(B45='Fall Tiering and Targets'!$F$5, 'Fall Tiering and Targets'!$H$5, IF(B45='Fall Tiering and Targets'!$F$6, 'Fall Tiering and Targets'!$H$6))))))</f>
        <v/>
      </c>
      <c r="D45" s="184"/>
      <c r="E45" s="184"/>
      <c r="F45" s="184"/>
      <c r="G45" s="184"/>
      <c r="H45" s="184"/>
      <c r="I45" s="184"/>
      <c r="J45" s="184"/>
      <c r="K45" s="184"/>
      <c r="L45" s="184"/>
      <c r="M45" s="184"/>
      <c r="N45" s="96" t="str">
        <f t="shared" si="1"/>
        <v/>
      </c>
      <c r="O45" s="184"/>
    </row>
    <row r="46" spans="1:15" ht="18.75" x14ac:dyDescent="0.25">
      <c r="A46" s="181" t="str">
        <f>IF('Fall Tiering and Targets'!A46="", "", 'Fall Tiering and Targets'!A46)</f>
        <v/>
      </c>
      <c r="B46" s="97" t="str">
        <f>IF('Fall Tiering and Targets'!G46="","",IF(AND('Fall Tiering and Targets'!H46="",'Fall Tiering and Targets'!G46&lt;&gt;""),'Fall Tiering and Targets'!G46,'Fall Tiering and Targets'!H46))</f>
        <v/>
      </c>
      <c r="C46" s="177" t="str">
        <f>IF(B46="", "", IF(B46='Fall Tiering and Targets'!$F$2, 'Fall Tiering and Targets'!$H$2, IF(B46='Fall Tiering and Targets'!$F$3, 'Fall Tiering and Targets'!$H$3, IF(B46='Fall Tiering and Targets'!$F$4, 'Fall Tiering and Targets'!$H$4, IF(B46='Fall Tiering and Targets'!$F$5, 'Fall Tiering and Targets'!$H$5, IF(B46='Fall Tiering and Targets'!$F$6, 'Fall Tiering and Targets'!$H$6))))))</f>
        <v/>
      </c>
      <c r="D46" s="185"/>
      <c r="E46" s="185"/>
      <c r="F46" s="185"/>
      <c r="G46" s="185"/>
      <c r="H46" s="185"/>
      <c r="I46" s="185"/>
      <c r="J46" s="185"/>
      <c r="K46" s="185"/>
      <c r="L46" s="185"/>
      <c r="M46" s="185"/>
      <c r="N46" s="97" t="str">
        <f t="shared" si="1"/>
        <v/>
      </c>
      <c r="O46" s="185"/>
    </row>
    <row r="47" spans="1:15" ht="18.75" x14ac:dyDescent="0.25">
      <c r="A47" s="180" t="str">
        <f>IF('Fall Tiering and Targets'!A47="", "", 'Fall Tiering and Targets'!A47)</f>
        <v/>
      </c>
      <c r="B47" s="96" t="str">
        <f>IF('Fall Tiering and Targets'!G47="","",IF(AND('Fall Tiering and Targets'!H47="",'Fall Tiering and Targets'!G47&lt;&gt;""),'Fall Tiering and Targets'!G47,'Fall Tiering and Targets'!H47))</f>
        <v/>
      </c>
      <c r="C47" s="176" t="str">
        <f>IF(B47="", "", IF(B47='Fall Tiering and Targets'!$F$2, 'Fall Tiering and Targets'!$H$2, IF(B47='Fall Tiering and Targets'!$F$3, 'Fall Tiering and Targets'!$H$3, IF(B47='Fall Tiering and Targets'!$F$4, 'Fall Tiering and Targets'!$H$4, IF(B47='Fall Tiering and Targets'!$F$5, 'Fall Tiering and Targets'!$H$5, IF(B47='Fall Tiering and Targets'!$F$6, 'Fall Tiering and Targets'!$H$6))))))</f>
        <v/>
      </c>
      <c r="D47" s="184"/>
      <c r="E47" s="184"/>
      <c r="F47" s="184"/>
      <c r="G47" s="184"/>
      <c r="H47" s="184"/>
      <c r="I47" s="184"/>
      <c r="J47" s="184"/>
      <c r="K47" s="184"/>
      <c r="L47" s="184"/>
      <c r="M47" s="184"/>
      <c r="N47" s="96" t="str">
        <f t="shared" si="1"/>
        <v/>
      </c>
      <c r="O47" s="184"/>
    </row>
    <row r="48" spans="1:15" ht="18.75" x14ac:dyDescent="0.25">
      <c r="A48" s="181" t="str">
        <f>IF('Fall Tiering and Targets'!A48="", "", 'Fall Tiering and Targets'!A48)</f>
        <v/>
      </c>
      <c r="B48" s="97" t="str">
        <f>IF('Fall Tiering and Targets'!G48="","",IF(AND('Fall Tiering and Targets'!H48="",'Fall Tiering and Targets'!G48&lt;&gt;""),'Fall Tiering and Targets'!G48,'Fall Tiering and Targets'!H48))</f>
        <v/>
      </c>
      <c r="C48" s="177" t="str">
        <f>IF(B48="", "", IF(B48='Fall Tiering and Targets'!$F$2, 'Fall Tiering and Targets'!$H$2, IF(B48='Fall Tiering and Targets'!$F$3, 'Fall Tiering and Targets'!$H$3, IF(B48='Fall Tiering and Targets'!$F$4, 'Fall Tiering and Targets'!$H$4, IF(B48='Fall Tiering and Targets'!$F$5, 'Fall Tiering and Targets'!$H$5, IF(B48='Fall Tiering and Targets'!$F$6, 'Fall Tiering and Targets'!$H$6))))))</f>
        <v/>
      </c>
      <c r="D48" s="185"/>
      <c r="E48" s="185"/>
      <c r="F48" s="185"/>
      <c r="G48" s="185"/>
      <c r="H48" s="185"/>
      <c r="I48" s="185"/>
      <c r="J48" s="185"/>
      <c r="K48" s="185"/>
      <c r="L48" s="185"/>
      <c r="M48" s="185"/>
      <c r="N48" s="97" t="str">
        <f t="shared" si="1"/>
        <v/>
      </c>
      <c r="O48" s="185"/>
    </row>
    <row r="49" spans="1:15" ht="18.75" x14ac:dyDescent="0.25">
      <c r="A49" s="180" t="str">
        <f>IF('Fall Tiering and Targets'!A49="", "", 'Fall Tiering and Targets'!A49)</f>
        <v/>
      </c>
      <c r="B49" s="96" t="str">
        <f>IF('Fall Tiering and Targets'!G49="","",IF(AND('Fall Tiering and Targets'!H49="",'Fall Tiering and Targets'!G49&lt;&gt;""),'Fall Tiering and Targets'!G49,'Fall Tiering and Targets'!H49))</f>
        <v/>
      </c>
      <c r="C49" s="176" t="str">
        <f>IF(B49="", "", IF(B49='Fall Tiering and Targets'!$F$2, 'Fall Tiering and Targets'!$H$2, IF(B49='Fall Tiering and Targets'!$F$3, 'Fall Tiering and Targets'!$H$3, IF(B49='Fall Tiering and Targets'!$F$4, 'Fall Tiering and Targets'!$H$4, IF(B49='Fall Tiering and Targets'!$F$5, 'Fall Tiering and Targets'!$H$5, IF(B49='Fall Tiering and Targets'!$F$6, 'Fall Tiering and Targets'!$H$6))))))</f>
        <v/>
      </c>
      <c r="D49" s="184"/>
      <c r="E49" s="184"/>
      <c r="F49" s="184"/>
      <c r="G49" s="184"/>
      <c r="H49" s="184"/>
      <c r="I49" s="184"/>
      <c r="J49" s="184"/>
      <c r="K49" s="184"/>
      <c r="L49" s="184"/>
      <c r="M49" s="184"/>
      <c r="N49" s="96" t="str">
        <f t="shared" si="1"/>
        <v/>
      </c>
      <c r="O49" s="184"/>
    </row>
    <row r="50" spans="1:15" ht="18.75" x14ac:dyDescent="0.25">
      <c r="A50" s="181" t="str">
        <f>IF('Fall Tiering and Targets'!A50="", "", 'Fall Tiering and Targets'!A50)</f>
        <v/>
      </c>
      <c r="B50" s="97" t="str">
        <f>IF('Fall Tiering and Targets'!G50="","",IF(AND('Fall Tiering and Targets'!H50="",'Fall Tiering and Targets'!G50&lt;&gt;""),'Fall Tiering and Targets'!G50,'Fall Tiering and Targets'!H50))</f>
        <v/>
      </c>
      <c r="C50" s="177" t="str">
        <f>IF(B50="", "", IF(B50='Fall Tiering and Targets'!$F$2, 'Fall Tiering and Targets'!$H$2, IF(B50='Fall Tiering and Targets'!$F$3, 'Fall Tiering and Targets'!$H$3, IF(B50='Fall Tiering and Targets'!$F$4, 'Fall Tiering and Targets'!$H$4, IF(B50='Fall Tiering and Targets'!$F$5, 'Fall Tiering and Targets'!$H$5, IF(B50='Fall Tiering and Targets'!$F$6, 'Fall Tiering and Targets'!$H$6))))))</f>
        <v/>
      </c>
      <c r="D50" s="185"/>
      <c r="E50" s="185"/>
      <c r="F50" s="185"/>
      <c r="G50" s="185"/>
      <c r="H50" s="185"/>
      <c r="I50" s="185"/>
      <c r="J50" s="185"/>
      <c r="K50" s="185"/>
      <c r="L50" s="185"/>
      <c r="M50" s="185"/>
      <c r="N50" s="97" t="str">
        <f t="shared" si="1"/>
        <v/>
      </c>
      <c r="O50" s="185"/>
    </row>
    <row r="51" spans="1:15" ht="18.75" x14ac:dyDescent="0.25">
      <c r="A51" s="180" t="str">
        <f>IF('Fall Tiering and Targets'!A51="", "", 'Fall Tiering and Targets'!A51)</f>
        <v/>
      </c>
      <c r="B51" s="96" t="str">
        <f>IF('Fall Tiering and Targets'!G51="","",IF(AND('Fall Tiering and Targets'!H51="",'Fall Tiering and Targets'!G51&lt;&gt;""),'Fall Tiering and Targets'!G51,'Fall Tiering and Targets'!H51))</f>
        <v/>
      </c>
      <c r="C51" s="176" t="str">
        <f>IF(B51="", "", IF(B51='Fall Tiering and Targets'!$F$2, 'Fall Tiering and Targets'!$H$2, IF(B51='Fall Tiering and Targets'!$F$3, 'Fall Tiering and Targets'!$H$3, IF(B51='Fall Tiering and Targets'!$F$4, 'Fall Tiering and Targets'!$H$4, IF(B51='Fall Tiering and Targets'!$F$5, 'Fall Tiering and Targets'!$H$5, IF(B51='Fall Tiering and Targets'!$F$6, 'Fall Tiering and Targets'!$H$6))))))</f>
        <v/>
      </c>
      <c r="D51" s="184"/>
      <c r="E51" s="184"/>
      <c r="F51" s="184"/>
      <c r="G51" s="184"/>
      <c r="H51" s="184"/>
      <c r="I51" s="184"/>
      <c r="J51" s="184"/>
      <c r="K51" s="184"/>
      <c r="L51" s="184"/>
      <c r="M51" s="184"/>
      <c r="N51" s="96" t="str">
        <f t="shared" si="1"/>
        <v/>
      </c>
      <c r="O51" s="184"/>
    </row>
    <row r="52" spans="1:15" ht="18.75" x14ac:dyDescent="0.25">
      <c r="A52" s="181" t="str">
        <f>IF('Fall Tiering and Targets'!A52="", "", 'Fall Tiering and Targets'!A52)</f>
        <v/>
      </c>
      <c r="B52" s="97" t="str">
        <f>IF('Fall Tiering and Targets'!G52="","",IF(AND('Fall Tiering and Targets'!H52="",'Fall Tiering and Targets'!G52&lt;&gt;""),'Fall Tiering and Targets'!G52,'Fall Tiering and Targets'!H52))</f>
        <v/>
      </c>
      <c r="C52" s="177" t="str">
        <f>IF(B52="", "", IF(B52='Fall Tiering and Targets'!$F$2, 'Fall Tiering and Targets'!$H$2, IF(B52='Fall Tiering and Targets'!$F$3, 'Fall Tiering and Targets'!$H$3, IF(B52='Fall Tiering and Targets'!$F$4, 'Fall Tiering and Targets'!$H$4, IF(B52='Fall Tiering and Targets'!$F$5, 'Fall Tiering and Targets'!$H$5, IF(B52='Fall Tiering and Targets'!$F$6, 'Fall Tiering and Targets'!$H$6))))))</f>
        <v/>
      </c>
      <c r="D52" s="185"/>
      <c r="E52" s="185"/>
      <c r="F52" s="185"/>
      <c r="G52" s="185"/>
      <c r="H52" s="185"/>
      <c r="I52" s="185"/>
      <c r="J52" s="185"/>
      <c r="K52" s="185"/>
      <c r="L52" s="185"/>
      <c r="M52" s="185"/>
      <c r="N52" s="97" t="str">
        <f t="shared" si="1"/>
        <v/>
      </c>
      <c r="O52" s="185"/>
    </row>
    <row r="53" spans="1:15" ht="18.75" x14ac:dyDescent="0.25">
      <c r="A53" s="180" t="str">
        <f>IF('Fall Tiering and Targets'!A53="", "", 'Fall Tiering and Targets'!A53)</f>
        <v/>
      </c>
      <c r="B53" s="96" t="str">
        <f>IF('Fall Tiering and Targets'!G53="","",IF(AND('Fall Tiering and Targets'!H53="",'Fall Tiering and Targets'!G53&lt;&gt;""),'Fall Tiering and Targets'!G53,'Fall Tiering and Targets'!H53))</f>
        <v/>
      </c>
      <c r="C53" s="176" t="str">
        <f>IF(B53="", "", IF(B53='Fall Tiering and Targets'!$F$2, 'Fall Tiering and Targets'!$H$2, IF(B53='Fall Tiering and Targets'!$F$3, 'Fall Tiering and Targets'!$H$3, IF(B53='Fall Tiering and Targets'!$F$4, 'Fall Tiering and Targets'!$H$4, IF(B53='Fall Tiering and Targets'!$F$5, 'Fall Tiering and Targets'!$H$5, IF(B53='Fall Tiering and Targets'!$F$6, 'Fall Tiering and Targets'!$H$6))))))</f>
        <v/>
      </c>
      <c r="D53" s="184"/>
      <c r="E53" s="184"/>
      <c r="F53" s="184"/>
      <c r="G53" s="184"/>
      <c r="H53" s="184"/>
      <c r="I53" s="184"/>
      <c r="J53" s="184"/>
      <c r="K53" s="184"/>
      <c r="L53" s="184"/>
      <c r="M53" s="184"/>
      <c r="N53" s="96" t="str">
        <f t="shared" si="1"/>
        <v/>
      </c>
      <c r="O53" s="184"/>
    </row>
    <row r="54" spans="1:15" ht="18.75" x14ac:dyDescent="0.25">
      <c r="A54" s="181" t="str">
        <f>IF('Fall Tiering and Targets'!A54="", "", 'Fall Tiering and Targets'!A54)</f>
        <v/>
      </c>
      <c r="B54" s="97" t="str">
        <f>IF('Fall Tiering and Targets'!G54="","",IF(AND('Fall Tiering and Targets'!H54="",'Fall Tiering and Targets'!G54&lt;&gt;""),'Fall Tiering and Targets'!G54,'Fall Tiering and Targets'!H54))</f>
        <v/>
      </c>
      <c r="C54" s="177" t="str">
        <f>IF(B54="", "", IF(B54='Fall Tiering and Targets'!$F$2, 'Fall Tiering and Targets'!$H$2, IF(B54='Fall Tiering and Targets'!$F$3, 'Fall Tiering and Targets'!$H$3, IF(B54='Fall Tiering and Targets'!$F$4, 'Fall Tiering and Targets'!$H$4, IF(B54='Fall Tiering and Targets'!$F$5, 'Fall Tiering and Targets'!$H$5, IF(B54='Fall Tiering and Targets'!$F$6, 'Fall Tiering and Targets'!$H$6))))))</f>
        <v/>
      </c>
      <c r="D54" s="185"/>
      <c r="E54" s="185"/>
      <c r="F54" s="185"/>
      <c r="G54" s="185"/>
      <c r="H54" s="185"/>
      <c r="I54" s="185"/>
      <c r="J54" s="185"/>
      <c r="K54" s="185"/>
      <c r="L54" s="185"/>
      <c r="M54" s="185"/>
      <c r="N54" s="97" t="str">
        <f t="shared" si="1"/>
        <v/>
      </c>
      <c r="O54" s="185"/>
    </row>
    <row r="55" spans="1:15" ht="18.75" x14ac:dyDescent="0.25">
      <c r="A55" s="180" t="str">
        <f>IF('Fall Tiering and Targets'!A55="", "", 'Fall Tiering and Targets'!A55)</f>
        <v/>
      </c>
      <c r="B55" s="96" t="str">
        <f>IF('Fall Tiering and Targets'!G55="","",IF(AND('Fall Tiering and Targets'!H55="",'Fall Tiering and Targets'!G55&lt;&gt;""),'Fall Tiering and Targets'!G55,'Fall Tiering and Targets'!H55))</f>
        <v/>
      </c>
      <c r="C55" s="176" t="str">
        <f>IF(B55="", "", IF(B55='Fall Tiering and Targets'!$F$2, 'Fall Tiering and Targets'!$H$2, IF(B55='Fall Tiering and Targets'!$F$3, 'Fall Tiering and Targets'!$H$3, IF(B55='Fall Tiering and Targets'!$F$4, 'Fall Tiering and Targets'!$H$4, IF(B55='Fall Tiering and Targets'!$F$5, 'Fall Tiering and Targets'!$H$5, IF(B55='Fall Tiering and Targets'!$F$6, 'Fall Tiering and Targets'!$H$6))))))</f>
        <v/>
      </c>
      <c r="D55" s="184"/>
      <c r="E55" s="184"/>
      <c r="F55" s="184"/>
      <c r="G55" s="184"/>
      <c r="H55" s="184"/>
      <c r="I55" s="184"/>
      <c r="J55" s="184"/>
      <c r="K55" s="184"/>
      <c r="L55" s="184"/>
      <c r="M55" s="184"/>
      <c r="N55" s="96" t="str">
        <f t="shared" si="1"/>
        <v/>
      </c>
      <c r="O55" s="184"/>
    </row>
    <row r="56" spans="1:15" ht="18.75" x14ac:dyDescent="0.25">
      <c r="A56" s="181" t="str">
        <f>IF('Fall Tiering and Targets'!A56="", "", 'Fall Tiering and Targets'!A56)</f>
        <v/>
      </c>
      <c r="B56" s="97" t="str">
        <f>IF('Fall Tiering and Targets'!G56="","",IF(AND('Fall Tiering and Targets'!H56="",'Fall Tiering and Targets'!G56&lt;&gt;""),'Fall Tiering and Targets'!G56,'Fall Tiering and Targets'!H56))</f>
        <v/>
      </c>
      <c r="C56" s="177" t="str">
        <f>IF(B56="", "", IF(B56='Fall Tiering and Targets'!$F$2, 'Fall Tiering and Targets'!$H$2, IF(B56='Fall Tiering and Targets'!$F$3, 'Fall Tiering and Targets'!$H$3, IF(B56='Fall Tiering and Targets'!$F$4, 'Fall Tiering and Targets'!$H$4, IF(B56='Fall Tiering and Targets'!$F$5, 'Fall Tiering and Targets'!$H$5, IF(B56='Fall Tiering and Targets'!$F$6, 'Fall Tiering and Targets'!$H$6))))))</f>
        <v/>
      </c>
      <c r="D56" s="185"/>
      <c r="E56" s="185"/>
      <c r="F56" s="185"/>
      <c r="G56" s="185"/>
      <c r="H56" s="185"/>
      <c r="I56" s="185"/>
      <c r="J56" s="185"/>
      <c r="K56" s="185"/>
      <c r="L56" s="185"/>
      <c r="M56" s="185"/>
      <c r="N56" s="97" t="str">
        <f t="shared" si="1"/>
        <v/>
      </c>
      <c r="O56" s="185"/>
    </row>
    <row r="57" spans="1:15" ht="18.75" x14ac:dyDescent="0.25">
      <c r="A57" s="180" t="str">
        <f>IF('Fall Tiering and Targets'!A57="", "", 'Fall Tiering and Targets'!A57)</f>
        <v/>
      </c>
      <c r="B57" s="96" t="str">
        <f>IF('Fall Tiering and Targets'!G57="","",IF(AND('Fall Tiering and Targets'!H57="",'Fall Tiering and Targets'!G57&lt;&gt;""),'Fall Tiering and Targets'!G57,'Fall Tiering and Targets'!H57))</f>
        <v/>
      </c>
      <c r="C57" s="176" t="str">
        <f>IF(B57="", "", IF(B57='Fall Tiering and Targets'!$F$2, 'Fall Tiering and Targets'!$H$2, IF(B57='Fall Tiering and Targets'!$F$3, 'Fall Tiering and Targets'!$H$3, IF(B57='Fall Tiering and Targets'!$F$4, 'Fall Tiering and Targets'!$H$4, IF(B57='Fall Tiering and Targets'!$F$5, 'Fall Tiering and Targets'!$H$5, IF(B57='Fall Tiering and Targets'!$F$6, 'Fall Tiering and Targets'!$H$6))))))</f>
        <v/>
      </c>
      <c r="D57" s="184"/>
      <c r="E57" s="184"/>
      <c r="F57" s="184"/>
      <c r="G57" s="184"/>
      <c r="H57" s="184"/>
      <c r="I57" s="184"/>
      <c r="J57" s="184"/>
      <c r="K57" s="184"/>
      <c r="L57" s="184"/>
      <c r="M57" s="184"/>
      <c r="N57" s="96" t="str">
        <f t="shared" si="1"/>
        <v/>
      </c>
      <c r="O57" s="184"/>
    </row>
    <row r="58" spans="1:15" ht="18.75" x14ac:dyDescent="0.25">
      <c r="A58" s="181" t="str">
        <f>IF('Fall Tiering and Targets'!A58="", "", 'Fall Tiering and Targets'!A58)</f>
        <v/>
      </c>
      <c r="B58" s="97" t="str">
        <f>IF('Fall Tiering and Targets'!G58="","",IF(AND('Fall Tiering and Targets'!H58="",'Fall Tiering and Targets'!G58&lt;&gt;""),'Fall Tiering and Targets'!G58,'Fall Tiering and Targets'!H58))</f>
        <v/>
      </c>
      <c r="C58" s="177" t="str">
        <f>IF(B58="", "", IF(B58='Fall Tiering and Targets'!$F$2, 'Fall Tiering and Targets'!$H$2, IF(B58='Fall Tiering and Targets'!$F$3, 'Fall Tiering and Targets'!$H$3, IF(B58='Fall Tiering and Targets'!$F$4, 'Fall Tiering and Targets'!$H$4, IF(B58='Fall Tiering and Targets'!$F$5, 'Fall Tiering and Targets'!$H$5, IF(B58='Fall Tiering and Targets'!$F$6, 'Fall Tiering and Targets'!$H$6))))))</f>
        <v/>
      </c>
      <c r="D58" s="185"/>
      <c r="E58" s="185"/>
      <c r="F58" s="185"/>
      <c r="G58" s="185"/>
      <c r="H58" s="185"/>
      <c r="I58" s="185"/>
      <c r="J58" s="185"/>
      <c r="K58" s="185"/>
      <c r="L58" s="185"/>
      <c r="M58" s="185"/>
      <c r="N58" s="97" t="str">
        <f t="shared" si="1"/>
        <v/>
      </c>
      <c r="O58" s="185"/>
    </row>
    <row r="59" spans="1:15" ht="18.75" x14ac:dyDescent="0.25">
      <c r="A59" s="180" t="str">
        <f>IF('Fall Tiering and Targets'!A59="", "", 'Fall Tiering and Targets'!A59)</f>
        <v/>
      </c>
      <c r="B59" s="96" t="str">
        <f>IF('Fall Tiering and Targets'!G59="","",IF(AND('Fall Tiering and Targets'!H59="",'Fall Tiering and Targets'!G59&lt;&gt;""),'Fall Tiering and Targets'!G59,'Fall Tiering and Targets'!H59))</f>
        <v/>
      </c>
      <c r="C59" s="176" t="str">
        <f>IF(B59="", "", IF(B59='Fall Tiering and Targets'!$F$2, 'Fall Tiering and Targets'!$H$2, IF(B59='Fall Tiering and Targets'!$F$3, 'Fall Tiering and Targets'!$H$3, IF(B59='Fall Tiering and Targets'!$F$4, 'Fall Tiering and Targets'!$H$4, IF(B59='Fall Tiering and Targets'!$F$5, 'Fall Tiering and Targets'!$H$5, IF(B59='Fall Tiering and Targets'!$F$6, 'Fall Tiering and Targets'!$H$6))))))</f>
        <v/>
      </c>
      <c r="D59" s="184"/>
      <c r="E59" s="184"/>
      <c r="F59" s="184"/>
      <c r="G59" s="184"/>
      <c r="H59" s="184"/>
      <c r="I59" s="184"/>
      <c r="J59" s="184"/>
      <c r="K59" s="184"/>
      <c r="L59" s="184"/>
      <c r="M59" s="184"/>
      <c r="N59" s="96" t="str">
        <f t="shared" si="1"/>
        <v/>
      </c>
      <c r="O59" s="184"/>
    </row>
    <row r="60" spans="1:15" ht="18.75" x14ac:dyDescent="0.25">
      <c r="A60" s="181" t="str">
        <f>IF('Fall Tiering and Targets'!A60="", "", 'Fall Tiering and Targets'!A60)</f>
        <v/>
      </c>
      <c r="B60" s="97" t="str">
        <f>IF('Fall Tiering and Targets'!G60="","",IF(AND('Fall Tiering and Targets'!H60="",'Fall Tiering and Targets'!G60&lt;&gt;""),'Fall Tiering and Targets'!G60,'Fall Tiering and Targets'!H60))</f>
        <v/>
      </c>
      <c r="C60" s="177" t="str">
        <f>IF(B60="", "", IF(B60='Fall Tiering and Targets'!$F$2, 'Fall Tiering and Targets'!$H$2, IF(B60='Fall Tiering and Targets'!$F$3, 'Fall Tiering and Targets'!$H$3, IF(B60='Fall Tiering and Targets'!$F$4, 'Fall Tiering and Targets'!$H$4, IF(B60='Fall Tiering and Targets'!$F$5, 'Fall Tiering and Targets'!$H$5, IF(B60='Fall Tiering and Targets'!$F$6, 'Fall Tiering and Targets'!$H$6))))))</f>
        <v/>
      </c>
      <c r="D60" s="185"/>
      <c r="E60" s="185"/>
      <c r="F60" s="185"/>
      <c r="G60" s="185"/>
      <c r="H60" s="185"/>
      <c r="I60" s="185"/>
      <c r="J60" s="185"/>
      <c r="K60" s="185"/>
      <c r="L60" s="185"/>
      <c r="M60" s="185"/>
      <c r="N60" s="97" t="str">
        <f t="shared" si="1"/>
        <v/>
      </c>
      <c r="O60" s="185"/>
    </row>
    <row r="61" spans="1:15" ht="18.75" x14ac:dyDescent="0.25">
      <c r="A61" s="180" t="str">
        <f>IF('Fall Tiering and Targets'!A61="", "", 'Fall Tiering and Targets'!A61)</f>
        <v/>
      </c>
      <c r="B61" s="96" t="str">
        <f>IF('Fall Tiering and Targets'!G61="","",IF(AND('Fall Tiering and Targets'!H61="",'Fall Tiering and Targets'!G61&lt;&gt;""),'Fall Tiering and Targets'!G61,'Fall Tiering and Targets'!H61))</f>
        <v/>
      </c>
      <c r="C61" s="176" t="str">
        <f>IF(B61="", "", IF(B61='Fall Tiering and Targets'!$F$2, 'Fall Tiering and Targets'!$H$2, IF(B61='Fall Tiering and Targets'!$F$3, 'Fall Tiering and Targets'!$H$3, IF(B61='Fall Tiering and Targets'!$F$4, 'Fall Tiering and Targets'!$H$4, IF(B61='Fall Tiering and Targets'!$F$5, 'Fall Tiering and Targets'!$H$5, IF(B61='Fall Tiering and Targets'!$F$6, 'Fall Tiering and Targets'!$H$6))))))</f>
        <v/>
      </c>
      <c r="D61" s="184"/>
      <c r="E61" s="184"/>
      <c r="F61" s="184"/>
      <c r="G61" s="184"/>
      <c r="H61" s="184"/>
      <c r="I61" s="184"/>
      <c r="J61" s="184"/>
      <c r="K61" s="184"/>
      <c r="L61" s="184"/>
      <c r="M61" s="184"/>
      <c r="N61" s="96" t="str">
        <f t="shared" si="1"/>
        <v/>
      </c>
      <c r="O61" s="184"/>
    </row>
    <row r="62" spans="1:15" ht="18.75" x14ac:dyDescent="0.25">
      <c r="A62" s="181" t="str">
        <f>IF('Fall Tiering and Targets'!A62="", "", 'Fall Tiering and Targets'!A62)</f>
        <v/>
      </c>
      <c r="B62" s="97" t="str">
        <f>IF('Fall Tiering and Targets'!G62="","",IF(AND('Fall Tiering and Targets'!H62="",'Fall Tiering and Targets'!G62&lt;&gt;""),'Fall Tiering and Targets'!G62,'Fall Tiering and Targets'!H62))</f>
        <v/>
      </c>
      <c r="C62" s="177" t="str">
        <f>IF(B62="", "", IF(B62='Fall Tiering and Targets'!$F$2, 'Fall Tiering and Targets'!$H$2, IF(B62='Fall Tiering and Targets'!$F$3, 'Fall Tiering and Targets'!$H$3, IF(B62='Fall Tiering and Targets'!$F$4, 'Fall Tiering and Targets'!$H$4, IF(B62='Fall Tiering and Targets'!$F$5, 'Fall Tiering and Targets'!$H$5, IF(B62='Fall Tiering and Targets'!$F$6, 'Fall Tiering and Targets'!$H$6))))))</f>
        <v/>
      </c>
      <c r="D62" s="185"/>
      <c r="E62" s="185"/>
      <c r="F62" s="185"/>
      <c r="G62" s="185"/>
      <c r="H62" s="185"/>
      <c r="I62" s="185"/>
      <c r="J62" s="185"/>
      <c r="K62" s="185"/>
      <c r="L62" s="185"/>
      <c r="M62" s="185"/>
      <c r="N62" s="97" t="str">
        <f t="shared" si="1"/>
        <v/>
      </c>
      <c r="O62" s="185"/>
    </row>
    <row r="63" spans="1:15" ht="18.75" x14ac:dyDescent="0.25">
      <c r="A63" s="180" t="str">
        <f>IF('Fall Tiering and Targets'!A63="", "", 'Fall Tiering and Targets'!A63)</f>
        <v/>
      </c>
      <c r="B63" s="96" t="str">
        <f>IF('Fall Tiering and Targets'!G63="","",IF(AND('Fall Tiering and Targets'!H63="",'Fall Tiering and Targets'!G63&lt;&gt;""),'Fall Tiering and Targets'!G63,'Fall Tiering and Targets'!H63))</f>
        <v/>
      </c>
      <c r="C63" s="176" t="str">
        <f>IF(B63="", "", IF(B63='Fall Tiering and Targets'!$F$2, 'Fall Tiering and Targets'!$H$2, IF(B63='Fall Tiering and Targets'!$F$3, 'Fall Tiering and Targets'!$H$3, IF(B63='Fall Tiering and Targets'!$F$4, 'Fall Tiering and Targets'!$H$4, IF(B63='Fall Tiering and Targets'!$F$5, 'Fall Tiering and Targets'!$H$5, IF(B63='Fall Tiering and Targets'!$F$6, 'Fall Tiering and Targets'!$H$6))))))</f>
        <v/>
      </c>
      <c r="D63" s="184"/>
      <c r="E63" s="184"/>
      <c r="F63" s="184"/>
      <c r="G63" s="184"/>
      <c r="H63" s="184"/>
      <c r="I63" s="184"/>
      <c r="J63" s="184"/>
      <c r="K63" s="184"/>
      <c r="L63" s="184"/>
      <c r="M63" s="184"/>
      <c r="N63" s="96" t="str">
        <f t="shared" si="1"/>
        <v/>
      </c>
      <c r="O63" s="184"/>
    </row>
    <row r="64" spans="1:15" ht="18.75" x14ac:dyDescent="0.25">
      <c r="A64" s="181" t="str">
        <f>IF('Fall Tiering and Targets'!A64="", "", 'Fall Tiering and Targets'!A64)</f>
        <v/>
      </c>
      <c r="B64" s="97" t="str">
        <f>IF('Fall Tiering and Targets'!G64="","",IF(AND('Fall Tiering and Targets'!H64="",'Fall Tiering and Targets'!G64&lt;&gt;""),'Fall Tiering and Targets'!G64,'Fall Tiering and Targets'!H64))</f>
        <v/>
      </c>
      <c r="C64" s="177" t="str">
        <f>IF(B64="", "", IF(B64='Fall Tiering and Targets'!$F$2, 'Fall Tiering and Targets'!$H$2, IF(B64='Fall Tiering and Targets'!$F$3, 'Fall Tiering and Targets'!$H$3, IF(B64='Fall Tiering and Targets'!$F$4, 'Fall Tiering and Targets'!$H$4, IF(B64='Fall Tiering and Targets'!$F$5, 'Fall Tiering and Targets'!$H$5, IF(B64='Fall Tiering and Targets'!$F$6, 'Fall Tiering and Targets'!$H$6))))))</f>
        <v/>
      </c>
      <c r="D64" s="185"/>
      <c r="E64" s="185"/>
      <c r="F64" s="185"/>
      <c r="G64" s="185"/>
      <c r="H64" s="185"/>
      <c r="I64" s="185"/>
      <c r="J64" s="185"/>
      <c r="K64" s="185"/>
      <c r="L64" s="185"/>
      <c r="M64" s="185"/>
      <c r="N64" s="97" t="str">
        <f t="shared" si="1"/>
        <v/>
      </c>
      <c r="O64" s="185"/>
    </row>
    <row r="65" spans="1:15" ht="18.75" x14ac:dyDescent="0.25">
      <c r="A65" s="180" t="str">
        <f>IF('Fall Tiering and Targets'!A65="", "", 'Fall Tiering and Targets'!A65)</f>
        <v/>
      </c>
      <c r="B65" s="96" t="str">
        <f>IF('Fall Tiering and Targets'!G65="","",IF(AND('Fall Tiering and Targets'!H65="",'Fall Tiering and Targets'!G65&lt;&gt;""),'Fall Tiering and Targets'!G65,'Fall Tiering and Targets'!H65))</f>
        <v/>
      </c>
      <c r="C65" s="176" t="str">
        <f>IF(B65="", "", IF(B65='Fall Tiering and Targets'!$F$2, 'Fall Tiering and Targets'!$H$2, IF(B65='Fall Tiering and Targets'!$F$3, 'Fall Tiering and Targets'!$H$3, IF(B65='Fall Tiering and Targets'!$F$4, 'Fall Tiering and Targets'!$H$4, IF(B65='Fall Tiering and Targets'!$F$5, 'Fall Tiering and Targets'!$H$5, IF(B65='Fall Tiering and Targets'!$F$6, 'Fall Tiering and Targets'!$H$6))))))</f>
        <v/>
      </c>
      <c r="D65" s="184"/>
      <c r="E65" s="184"/>
      <c r="F65" s="184"/>
      <c r="G65" s="184"/>
      <c r="H65" s="184"/>
      <c r="I65" s="184"/>
      <c r="J65" s="184"/>
      <c r="K65" s="184"/>
      <c r="L65" s="184"/>
      <c r="M65" s="184"/>
      <c r="N65" s="96" t="str">
        <f t="shared" si="1"/>
        <v/>
      </c>
      <c r="O65" s="184"/>
    </row>
    <row r="66" spans="1:15" ht="18.75" x14ac:dyDescent="0.25">
      <c r="A66" s="181" t="str">
        <f>IF('Fall Tiering and Targets'!A66="", "", 'Fall Tiering and Targets'!A66)</f>
        <v/>
      </c>
      <c r="B66" s="97" t="str">
        <f>IF('Fall Tiering and Targets'!G66="","",IF(AND('Fall Tiering and Targets'!H66="",'Fall Tiering and Targets'!G66&lt;&gt;""),'Fall Tiering and Targets'!G66,'Fall Tiering and Targets'!H66))</f>
        <v/>
      </c>
      <c r="C66" s="177" t="str">
        <f>IF(B66="", "", IF(B66='Fall Tiering and Targets'!$F$2, 'Fall Tiering and Targets'!$H$2, IF(B66='Fall Tiering and Targets'!$F$3, 'Fall Tiering and Targets'!$H$3, IF(B66='Fall Tiering and Targets'!$F$4, 'Fall Tiering and Targets'!$H$4, IF(B66='Fall Tiering and Targets'!$F$5, 'Fall Tiering and Targets'!$H$5, IF(B66='Fall Tiering and Targets'!$F$6, 'Fall Tiering and Targets'!$H$6))))))</f>
        <v/>
      </c>
      <c r="D66" s="185"/>
      <c r="E66" s="185"/>
      <c r="F66" s="185"/>
      <c r="G66" s="185"/>
      <c r="H66" s="185"/>
      <c r="I66" s="185"/>
      <c r="J66" s="185"/>
      <c r="K66" s="185"/>
      <c r="L66" s="185"/>
      <c r="M66" s="185"/>
      <c r="N66" s="97" t="str">
        <f t="shared" si="1"/>
        <v/>
      </c>
      <c r="O66" s="185"/>
    </row>
    <row r="67" spans="1:15" ht="18.75" x14ac:dyDescent="0.25">
      <c r="A67" s="180" t="str">
        <f>IF('Fall Tiering and Targets'!A67="", "", 'Fall Tiering and Targets'!A67)</f>
        <v/>
      </c>
      <c r="B67" s="96" t="str">
        <f>IF('Fall Tiering and Targets'!G67="","",IF(AND('Fall Tiering and Targets'!H67="",'Fall Tiering and Targets'!G67&lt;&gt;""),'Fall Tiering and Targets'!G67,'Fall Tiering and Targets'!H67))</f>
        <v/>
      </c>
      <c r="C67" s="176" t="str">
        <f>IF(B67="", "", IF(B67='Fall Tiering and Targets'!$F$2, 'Fall Tiering and Targets'!$H$2, IF(B67='Fall Tiering and Targets'!$F$3, 'Fall Tiering and Targets'!$H$3, IF(B67='Fall Tiering and Targets'!$F$4, 'Fall Tiering and Targets'!$H$4, IF(B67='Fall Tiering and Targets'!$F$5, 'Fall Tiering and Targets'!$H$5, IF(B67='Fall Tiering and Targets'!$F$6, 'Fall Tiering and Targets'!$H$6))))))</f>
        <v/>
      </c>
      <c r="D67" s="184"/>
      <c r="E67" s="184"/>
      <c r="F67" s="184"/>
      <c r="G67" s="184"/>
      <c r="H67" s="184"/>
      <c r="I67" s="184"/>
      <c r="J67" s="184"/>
      <c r="K67" s="184"/>
      <c r="L67" s="184"/>
      <c r="M67" s="184"/>
      <c r="N67" s="96" t="str">
        <f t="shared" si="1"/>
        <v/>
      </c>
      <c r="O67" s="184"/>
    </row>
    <row r="68" spans="1:15" ht="18.75" x14ac:dyDescent="0.25">
      <c r="A68" s="181" t="str">
        <f>IF('Fall Tiering and Targets'!A68="", "", 'Fall Tiering and Targets'!A68)</f>
        <v/>
      </c>
      <c r="B68" s="97" t="str">
        <f>IF('Fall Tiering and Targets'!G68="","",IF(AND('Fall Tiering and Targets'!H68="",'Fall Tiering and Targets'!G68&lt;&gt;""),'Fall Tiering and Targets'!G68,'Fall Tiering and Targets'!H68))</f>
        <v/>
      </c>
      <c r="C68" s="177" t="str">
        <f>IF(B68="", "", IF(B68='Fall Tiering and Targets'!$F$2, 'Fall Tiering and Targets'!$H$2, IF(B68='Fall Tiering and Targets'!$F$3, 'Fall Tiering and Targets'!$H$3, IF(B68='Fall Tiering and Targets'!$F$4, 'Fall Tiering and Targets'!$H$4, IF(B68='Fall Tiering and Targets'!$F$5, 'Fall Tiering and Targets'!$H$5, IF(B68='Fall Tiering and Targets'!$F$6, 'Fall Tiering and Targets'!$H$6))))))</f>
        <v/>
      </c>
      <c r="D68" s="185"/>
      <c r="E68" s="185"/>
      <c r="F68" s="185"/>
      <c r="G68" s="185"/>
      <c r="H68" s="185"/>
      <c r="I68" s="185"/>
      <c r="J68" s="185"/>
      <c r="K68" s="185"/>
      <c r="L68" s="185"/>
      <c r="M68" s="185"/>
      <c r="N68" s="97" t="str">
        <f t="shared" si="1"/>
        <v/>
      </c>
      <c r="O68" s="185"/>
    </row>
    <row r="69" spans="1:15" ht="18.75" x14ac:dyDescent="0.25">
      <c r="A69" s="180" t="str">
        <f>IF('Fall Tiering and Targets'!A69="", "", 'Fall Tiering and Targets'!A69)</f>
        <v/>
      </c>
      <c r="B69" s="96" t="str">
        <f>IF('Fall Tiering and Targets'!G69="","",IF(AND('Fall Tiering and Targets'!H69="",'Fall Tiering and Targets'!G69&lt;&gt;""),'Fall Tiering and Targets'!G69,'Fall Tiering and Targets'!H69))</f>
        <v/>
      </c>
      <c r="C69" s="176" t="str">
        <f>IF(B69="", "", IF(B69='Fall Tiering and Targets'!$F$2, 'Fall Tiering and Targets'!$H$2, IF(B69='Fall Tiering and Targets'!$F$3, 'Fall Tiering and Targets'!$H$3, IF(B69='Fall Tiering and Targets'!$F$4, 'Fall Tiering and Targets'!$H$4, IF(B69='Fall Tiering and Targets'!$F$5, 'Fall Tiering and Targets'!$H$5, IF(B69='Fall Tiering and Targets'!$F$6, 'Fall Tiering and Targets'!$H$6))))))</f>
        <v/>
      </c>
      <c r="D69" s="184"/>
      <c r="E69" s="184"/>
      <c r="F69" s="184"/>
      <c r="G69" s="184"/>
      <c r="H69" s="184"/>
      <c r="I69" s="184"/>
      <c r="J69" s="184"/>
      <c r="K69" s="184"/>
      <c r="L69" s="184"/>
      <c r="M69" s="184"/>
      <c r="N69" s="96" t="str">
        <f t="shared" si="1"/>
        <v/>
      </c>
      <c r="O69" s="184"/>
    </row>
    <row r="70" spans="1:15" ht="18.75" x14ac:dyDescent="0.25">
      <c r="A70" s="181" t="str">
        <f>IF('Fall Tiering and Targets'!A70="", "", 'Fall Tiering and Targets'!A70)</f>
        <v/>
      </c>
      <c r="B70" s="97" t="str">
        <f>IF('Fall Tiering and Targets'!G70="","",IF(AND('Fall Tiering and Targets'!H70="",'Fall Tiering and Targets'!G70&lt;&gt;""),'Fall Tiering and Targets'!G70,'Fall Tiering and Targets'!H70))</f>
        <v/>
      </c>
      <c r="C70" s="177" t="str">
        <f>IF(B70="", "", IF(B70='Fall Tiering and Targets'!$F$2, 'Fall Tiering and Targets'!$H$2, IF(B70='Fall Tiering and Targets'!$F$3, 'Fall Tiering and Targets'!$H$3, IF(B70='Fall Tiering and Targets'!$F$4, 'Fall Tiering and Targets'!$H$4, IF(B70='Fall Tiering and Targets'!$F$5, 'Fall Tiering and Targets'!$H$5, IF(B70='Fall Tiering and Targets'!$F$6, 'Fall Tiering and Targets'!$H$6))))))</f>
        <v/>
      </c>
      <c r="D70" s="185"/>
      <c r="E70" s="185"/>
      <c r="F70" s="185"/>
      <c r="G70" s="185"/>
      <c r="H70" s="185"/>
      <c r="I70" s="185"/>
      <c r="J70" s="185"/>
      <c r="K70" s="185"/>
      <c r="L70" s="185"/>
      <c r="M70" s="185"/>
      <c r="N70" s="97" t="str">
        <f t="shared" si="1"/>
        <v/>
      </c>
      <c r="O70" s="185"/>
    </row>
    <row r="71" spans="1:15" ht="18.75" x14ac:dyDescent="0.25">
      <c r="A71" s="180" t="str">
        <f>IF('Fall Tiering and Targets'!A71="", "", 'Fall Tiering and Targets'!A71)</f>
        <v/>
      </c>
      <c r="B71" s="96" t="str">
        <f>IF('Fall Tiering and Targets'!G71="","",IF(AND('Fall Tiering and Targets'!H71="",'Fall Tiering and Targets'!G71&lt;&gt;""),'Fall Tiering and Targets'!G71,'Fall Tiering and Targets'!H71))</f>
        <v/>
      </c>
      <c r="C71" s="176" t="str">
        <f>IF(B71="", "", IF(B71='Fall Tiering and Targets'!$F$2, 'Fall Tiering and Targets'!$H$2, IF(B71='Fall Tiering and Targets'!$F$3, 'Fall Tiering and Targets'!$H$3, IF(B71='Fall Tiering and Targets'!$F$4, 'Fall Tiering and Targets'!$H$4, IF(B71='Fall Tiering and Targets'!$F$5, 'Fall Tiering and Targets'!$H$5, IF(B71='Fall Tiering and Targets'!$F$6, 'Fall Tiering and Targets'!$H$6))))))</f>
        <v/>
      </c>
      <c r="D71" s="184"/>
      <c r="E71" s="184"/>
      <c r="F71" s="184"/>
      <c r="G71" s="184"/>
      <c r="H71" s="184"/>
      <c r="I71" s="184"/>
      <c r="J71" s="184"/>
      <c r="K71" s="184"/>
      <c r="L71" s="184"/>
      <c r="M71" s="184"/>
      <c r="N71" s="96" t="str">
        <f t="shared" si="1"/>
        <v/>
      </c>
      <c r="O71" s="184"/>
    </row>
    <row r="72" spans="1:15" ht="18.75" x14ac:dyDescent="0.25">
      <c r="A72" s="181" t="str">
        <f>IF('Fall Tiering and Targets'!A72="", "", 'Fall Tiering and Targets'!A72)</f>
        <v/>
      </c>
      <c r="B72" s="97" t="str">
        <f>IF('Fall Tiering and Targets'!G72="","",IF(AND('Fall Tiering and Targets'!H72="",'Fall Tiering and Targets'!G72&lt;&gt;""),'Fall Tiering and Targets'!G72,'Fall Tiering and Targets'!H72))</f>
        <v/>
      </c>
      <c r="C72" s="177" t="str">
        <f>IF(B72="", "", IF(B72='Fall Tiering and Targets'!$F$2, 'Fall Tiering and Targets'!$H$2, IF(B72='Fall Tiering and Targets'!$F$3, 'Fall Tiering and Targets'!$H$3, IF(B72='Fall Tiering and Targets'!$F$4, 'Fall Tiering and Targets'!$H$4, IF(B72='Fall Tiering and Targets'!$F$5, 'Fall Tiering and Targets'!$H$5, IF(B72='Fall Tiering and Targets'!$F$6, 'Fall Tiering and Targets'!$H$6))))))</f>
        <v/>
      </c>
      <c r="D72" s="185"/>
      <c r="E72" s="185"/>
      <c r="F72" s="185"/>
      <c r="G72" s="185"/>
      <c r="H72" s="185"/>
      <c r="I72" s="185"/>
      <c r="J72" s="185"/>
      <c r="K72" s="185"/>
      <c r="L72" s="185"/>
      <c r="M72" s="185"/>
      <c r="N72" s="97" t="str">
        <f t="shared" ref="N72:N103" si="2">IF(A72="", "", B72)</f>
        <v/>
      </c>
      <c r="O72" s="185"/>
    </row>
    <row r="73" spans="1:15" ht="18.75" x14ac:dyDescent="0.25">
      <c r="A73" s="180" t="str">
        <f>IF('Fall Tiering and Targets'!A73="", "", 'Fall Tiering and Targets'!A73)</f>
        <v/>
      </c>
      <c r="B73" s="96" t="str">
        <f>IF('Fall Tiering and Targets'!G73="","",IF(AND('Fall Tiering and Targets'!H73="",'Fall Tiering and Targets'!G73&lt;&gt;""),'Fall Tiering and Targets'!G73,'Fall Tiering and Targets'!H73))</f>
        <v/>
      </c>
      <c r="C73" s="176" t="str">
        <f>IF(B73="", "", IF(B73='Fall Tiering and Targets'!$F$2, 'Fall Tiering and Targets'!$H$2, IF(B73='Fall Tiering and Targets'!$F$3, 'Fall Tiering and Targets'!$H$3, IF(B73='Fall Tiering and Targets'!$F$4, 'Fall Tiering and Targets'!$H$4, IF(B73='Fall Tiering and Targets'!$F$5, 'Fall Tiering and Targets'!$H$5, IF(B73='Fall Tiering and Targets'!$F$6, 'Fall Tiering and Targets'!$H$6))))))</f>
        <v/>
      </c>
      <c r="D73" s="184"/>
      <c r="E73" s="184"/>
      <c r="F73" s="184"/>
      <c r="G73" s="184"/>
      <c r="H73" s="184"/>
      <c r="I73" s="184"/>
      <c r="J73" s="184"/>
      <c r="K73" s="184"/>
      <c r="L73" s="184"/>
      <c r="M73" s="184"/>
      <c r="N73" s="96" t="str">
        <f t="shared" si="2"/>
        <v/>
      </c>
      <c r="O73" s="184"/>
    </row>
    <row r="74" spans="1:15" ht="18.75" x14ac:dyDescent="0.25">
      <c r="A74" s="181" t="str">
        <f>IF('Fall Tiering and Targets'!A74="", "", 'Fall Tiering and Targets'!A74)</f>
        <v/>
      </c>
      <c r="B74" s="97" t="str">
        <f>IF('Fall Tiering and Targets'!G74="","",IF(AND('Fall Tiering and Targets'!H74="",'Fall Tiering and Targets'!G74&lt;&gt;""),'Fall Tiering and Targets'!G74,'Fall Tiering and Targets'!H74))</f>
        <v/>
      </c>
      <c r="C74" s="177" t="str">
        <f>IF(B74="", "", IF(B74='Fall Tiering and Targets'!$F$2, 'Fall Tiering and Targets'!$H$2, IF(B74='Fall Tiering and Targets'!$F$3, 'Fall Tiering and Targets'!$H$3, IF(B74='Fall Tiering and Targets'!$F$4, 'Fall Tiering and Targets'!$H$4, IF(B74='Fall Tiering and Targets'!$F$5, 'Fall Tiering and Targets'!$H$5, IF(B74='Fall Tiering and Targets'!$F$6, 'Fall Tiering and Targets'!$H$6))))))</f>
        <v/>
      </c>
      <c r="D74" s="185"/>
      <c r="E74" s="185"/>
      <c r="F74" s="185"/>
      <c r="G74" s="185"/>
      <c r="H74" s="185"/>
      <c r="I74" s="185"/>
      <c r="J74" s="185"/>
      <c r="K74" s="185"/>
      <c r="L74" s="185"/>
      <c r="M74" s="185"/>
      <c r="N74" s="97" t="str">
        <f t="shared" si="2"/>
        <v/>
      </c>
      <c r="O74" s="185"/>
    </row>
    <row r="75" spans="1:15" ht="18.75" x14ac:dyDescent="0.25">
      <c r="A75" s="180" t="str">
        <f>IF('Fall Tiering and Targets'!A75="", "", 'Fall Tiering and Targets'!A75)</f>
        <v/>
      </c>
      <c r="B75" s="96" t="str">
        <f>IF('Fall Tiering and Targets'!G75="","",IF(AND('Fall Tiering and Targets'!H75="",'Fall Tiering and Targets'!G75&lt;&gt;""),'Fall Tiering and Targets'!G75,'Fall Tiering and Targets'!H75))</f>
        <v/>
      </c>
      <c r="C75" s="176" t="str">
        <f>IF(B75="", "", IF(B75='Fall Tiering and Targets'!$F$2, 'Fall Tiering and Targets'!$H$2, IF(B75='Fall Tiering and Targets'!$F$3, 'Fall Tiering and Targets'!$H$3, IF(B75='Fall Tiering and Targets'!$F$4, 'Fall Tiering and Targets'!$H$4, IF(B75='Fall Tiering and Targets'!$F$5, 'Fall Tiering and Targets'!$H$5, IF(B75='Fall Tiering and Targets'!$F$6, 'Fall Tiering and Targets'!$H$6))))))</f>
        <v/>
      </c>
      <c r="D75" s="184"/>
      <c r="E75" s="184"/>
      <c r="F75" s="184"/>
      <c r="G75" s="184"/>
      <c r="H75" s="184"/>
      <c r="I75" s="184"/>
      <c r="J75" s="184"/>
      <c r="K75" s="184"/>
      <c r="L75" s="184"/>
      <c r="M75" s="184"/>
      <c r="N75" s="96" t="str">
        <f t="shared" si="2"/>
        <v/>
      </c>
      <c r="O75" s="184"/>
    </row>
    <row r="76" spans="1:15" ht="18.75" x14ac:dyDescent="0.25">
      <c r="A76" s="181" t="str">
        <f>IF('Fall Tiering and Targets'!A76="", "", 'Fall Tiering and Targets'!A76)</f>
        <v/>
      </c>
      <c r="B76" s="97" t="str">
        <f>IF('Fall Tiering and Targets'!G76="","",IF(AND('Fall Tiering and Targets'!H76="",'Fall Tiering and Targets'!G76&lt;&gt;""),'Fall Tiering and Targets'!G76,'Fall Tiering and Targets'!H76))</f>
        <v/>
      </c>
      <c r="C76" s="177" t="str">
        <f>IF(B76="", "", IF(B76='Fall Tiering and Targets'!$F$2, 'Fall Tiering and Targets'!$H$2, IF(B76='Fall Tiering and Targets'!$F$3, 'Fall Tiering and Targets'!$H$3, IF(B76='Fall Tiering and Targets'!$F$4, 'Fall Tiering and Targets'!$H$4, IF(B76='Fall Tiering and Targets'!$F$5, 'Fall Tiering and Targets'!$H$5, IF(B76='Fall Tiering and Targets'!$F$6, 'Fall Tiering and Targets'!$H$6))))))</f>
        <v/>
      </c>
      <c r="D76" s="185"/>
      <c r="E76" s="185"/>
      <c r="F76" s="185"/>
      <c r="G76" s="185"/>
      <c r="H76" s="185"/>
      <c r="I76" s="185"/>
      <c r="J76" s="185"/>
      <c r="K76" s="185"/>
      <c r="L76" s="185"/>
      <c r="M76" s="185"/>
      <c r="N76" s="97" t="str">
        <f t="shared" si="2"/>
        <v/>
      </c>
      <c r="O76" s="185"/>
    </row>
    <row r="77" spans="1:15" ht="18.75" x14ac:dyDescent="0.25">
      <c r="A77" s="180" t="str">
        <f>IF('Fall Tiering and Targets'!A77="", "", 'Fall Tiering and Targets'!A77)</f>
        <v/>
      </c>
      <c r="B77" s="96" t="str">
        <f>IF('Fall Tiering and Targets'!G77="","",IF(AND('Fall Tiering and Targets'!H77="",'Fall Tiering and Targets'!G77&lt;&gt;""),'Fall Tiering and Targets'!G77,'Fall Tiering and Targets'!H77))</f>
        <v/>
      </c>
      <c r="C77" s="176" t="str">
        <f>IF(B77="", "", IF(B77='Fall Tiering and Targets'!$F$2, 'Fall Tiering and Targets'!$H$2, IF(B77='Fall Tiering and Targets'!$F$3, 'Fall Tiering and Targets'!$H$3, IF(B77='Fall Tiering and Targets'!$F$4, 'Fall Tiering and Targets'!$H$4, IF(B77='Fall Tiering and Targets'!$F$5, 'Fall Tiering and Targets'!$H$5, IF(B77='Fall Tiering and Targets'!$F$6, 'Fall Tiering and Targets'!$H$6))))))</f>
        <v/>
      </c>
      <c r="D77" s="184"/>
      <c r="E77" s="184"/>
      <c r="F77" s="184"/>
      <c r="G77" s="184"/>
      <c r="H77" s="184"/>
      <c r="I77" s="184"/>
      <c r="J77" s="184"/>
      <c r="K77" s="184"/>
      <c r="L77" s="184"/>
      <c r="M77" s="184"/>
      <c r="N77" s="96" t="str">
        <f t="shared" si="2"/>
        <v/>
      </c>
      <c r="O77" s="184"/>
    </row>
    <row r="78" spans="1:15" ht="18.75" x14ac:dyDescent="0.25">
      <c r="A78" s="181" t="str">
        <f>IF('Fall Tiering and Targets'!A78="", "", 'Fall Tiering and Targets'!A78)</f>
        <v/>
      </c>
      <c r="B78" s="97" t="str">
        <f>IF('Fall Tiering and Targets'!G78="","",IF(AND('Fall Tiering and Targets'!H78="",'Fall Tiering and Targets'!G78&lt;&gt;""),'Fall Tiering and Targets'!G78,'Fall Tiering and Targets'!H78))</f>
        <v/>
      </c>
      <c r="C78" s="177" t="str">
        <f>IF(B78="", "", IF(B78='Fall Tiering and Targets'!$F$2, 'Fall Tiering and Targets'!$H$2, IF(B78='Fall Tiering and Targets'!$F$3, 'Fall Tiering and Targets'!$H$3, IF(B78='Fall Tiering and Targets'!$F$4, 'Fall Tiering and Targets'!$H$4, IF(B78='Fall Tiering and Targets'!$F$5, 'Fall Tiering and Targets'!$H$5, IF(B78='Fall Tiering and Targets'!$F$6, 'Fall Tiering and Targets'!$H$6))))))</f>
        <v/>
      </c>
      <c r="D78" s="185"/>
      <c r="E78" s="185"/>
      <c r="F78" s="185"/>
      <c r="G78" s="185"/>
      <c r="H78" s="185"/>
      <c r="I78" s="185"/>
      <c r="J78" s="185"/>
      <c r="K78" s="185"/>
      <c r="L78" s="185"/>
      <c r="M78" s="185"/>
      <c r="N78" s="97" t="str">
        <f t="shared" si="2"/>
        <v/>
      </c>
      <c r="O78" s="185"/>
    </row>
    <row r="79" spans="1:15" ht="18.75" x14ac:dyDescent="0.25">
      <c r="A79" s="180" t="str">
        <f>IF('Fall Tiering and Targets'!A79="", "", 'Fall Tiering and Targets'!A79)</f>
        <v/>
      </c>
      <c r="B79" s="96" t="str">
        <f>IF('Fall Tiering and Targets'!G79="","",IF(AND('Fall Tiering and Targets'!H79="",'Fall Tiering and Targets'!G79&lt;&gt;""),'Fall Tiering and Targets'!G79,'Fall Tiering and Targets'!H79))</f>
        <v/>
      </c>
      <c r="C79" s="176" t="str">
        <f>IF(B79="", "", IF(B79='Fall Tiering and Targets'!$F$2, 'Fall Tiering and Targets'!$H$2, IF(B79='Fall Tiering and Targets'!$F$3, 'Fall Tiering and Targets'!$H$3, IF(B79='Fall Tiering and Targets'!$F$4, 'Fall Tiering and Targets'!$H$4, IF(B79='Fall Tiering and Targets'!$F$5, 'Fall Tiering and Targets'!$H$5, IF(B79='Fall Tiering and Targets'!$F$6, 'Fall Tiering and Targets'!$H$6))))))</f>
        <v/>
      </c>
      <c r="D79" s="184"/>
      <c r="E79" s="184"/>
      <c r="F79" s="184"/>
      <c r="G79" s="184"/>
      <c r="H79" s="184"/>
      <c r="I79" s="184"/>
      <c r="J79" s="184"/>
      <c r="K79" s="184"/>
      <c r="L79" s="184"/>
      <c r="M79" s="184"/>
      <c r="N79" s="96" t="str">
        <f t="shared" si="2"/>
        <v/>
      </c>
      <c r="O79" s="184"/>
    </row>
    <row r="80" spans="1:15" ht="18.75" x14ac:dyDescent="0.25">
      <c r="A80" s="181" t="str">
        <f>IF('Fall Tiering and Targets'!A80="", "", 'Fall Tiering and Targets'!A80)</f>
        <v/>
      </c>
      <c r="B80" s="97" t="str">
        <f>IF('Fall Tiering and Targets'!G80="","",IF(AND('Fall Tiering and Targets'!H80="",'Fall Tiering and Targets'!G80&lt;&gt;""),'Fall Tiering and Targets'!G80,'Fall Tiering and Targets'!H80))</f>
        <v/>
      </c>
      <c r="C80" s="177" t="str">
        <f>IF(B80="", "", IF(B80='Fall Tiering and Targets'!$F$2, 'Fall Tiering and Targets'!$H$2, IF(B80='Fall Tiering and Targets'!$F$3, 'Fall Tiering and Targets'!$H$3, IF(B80='Fall Tiering and Targets'!$F$4, 'Fall Tiering and Targets'!$H$4, IF(B80='Fall Tiering and Targets'!$F$5, 'Fall Tiering and Targets'!$H$5, IF(B80='Fall Tiering and Targets'!$F$6, 'Fall Tiering and Targets'!$H$6))))))</f>
        <v/>
      </c>
      <c r="D80" s="185"/>
      <c r="E80" s="185"/>
      <c r="F80" s="185"/>
      <c r="G80" s="185"/>
      <c r="H80" s="185"/>
      <c r="I80" s="185"/>
      <c r="J80" s="185"/>
      <c r="K80" s="185"/>
      <c r="L80" s="185"/>
      <c r="M80" s="185"/>
      <c r="N80" s="97" t="str">
        <f t="shared" si="2"/>
        <v/>
      </c>
      <c r="O80" s="185"/>
    </row>
    <row r="81" spans="1:15" ht="18.75" x14ac:dyDescent="0.25">
      <c r="A81" s="180" t="str">
        <f>IF('Fall Tiering and Targets'!A81="", "", 'Fall Tiering and Targets'!A81)</f>
        <v/>
      </c>
      <c r="B81" s="96" t="str">
        <f>IF('Fall Tiering and Targets'!G81="","",IF(AND('Fall Tiering and Targets'!H81="",'Fall Tiering and Targets'!G81&lt;&gt;""),'Fall Tiering and Targets'!G81,'Fall Tiering and Targets'!H81))</f>
        <v/>
      </c>
      <c r="C81" s="176" t="str">
        <f>IF(B81="", "", IF(B81='Fall Tiering and Targets'!$F$2, 'Fall Tiering and Targets'!$H$2, IF(B81='Fall Tiering and Targets'!$F$3, 'Fall Tiering and Targets'!$H$3, IF(B81='Fall Tiering and Targets'!$F$4, 'Fall Tiering and Targets'!$H$4, IF(B81='Fall Tiering and Targets'!$F$5, 'Fall Tiering and Targets'!$H$5, IF(B81='Fall Tiering and Targets'!$F$6, 'Fall Tiering and Targets'!$H$6))))))</f>
        <v/>
      </c>
      <c r="D81" s="184"/>
      <c r="E81" s="184"/>
      <c r="F81" s="184"/>
      <c r="G81" s="184"/>
      <c r="H81" s="184"/>
      <c r="I81" s="184"/>
      <c r="J81" s="184"/>
      <c r="K81" s="184"/>
      <c r="L81" s="184"/>
      <c r="M81" s="184"/>
      <c r="N81" s="96" t="str">
        <f t="shared" si="2"/>
        <v/>
      </c>
      <c r="O81" s="184"/>
    </row>
    <row r="82" spans="1:15" ht="18.75" x14ac:dyDescent="0.25">
      <c r="A82" s="181" t="str">
        <f>IF('Fall Tiering and Targets'!A82="", "", 'Fall Tiering and Targets'!A82)</f>
        <v/>
      </c>
      <c r="B82" s="97" t="str">
        <f>IF('Fall Tiering and Targets'!G82="","",IF(AND('Fall Tiering and Targets'!H82="",'Fall Tiering and Targets'!G82&lt;&gt;""),'Fall Tiering and Targets'!G82,'Fall Tiering and Targets'!H82))</f>
        <v/>
      </c>
      <c r="C82" s="177" t="str">
        <f>IF(B82="", "", IF(B82='Fall Tiering and Targets'!$F$2, 'Fall Tiering and Targets'!$H$2, IF(B82='Fall Tiering and Targets'!$F$3, 'Fall Tiering and Targets'!$H$3, IF(B82='Fall Tiering and Targets'!$F$4, 'Fall Tiering and Targets'!$H$4, IF(B82='Fall Tiering and Targets'!$F$5, 'Fall Tiering and Targets'!$H$5, IF(B82='Fall Tiering and Targets'!$F$6, 'Fall Tiering and Targets'!$H$6))))))</f>
        <v/>
      </c>
      <c r="D82" s="185"/>
      <c r="E82" s="185"/>
      <c r="F82" s="185"/>
      <c r="G82" s="185"/>
      <c r="H82" s="185"/>
      <c r="I82" s="185"/>
      <c r="J82" s="185"/>
      <c r="K82" s="185"/>
      <c r="L82" s="185"/>
      <c r="M82" s="185"/>
      <c r="N82" s="97" t="str">
        <f t="shared" si="2"/>
        <v/>
      </c>
      <c r="O82" s="185"/>
    </row>
    <row r="83" spans="1:15" ht="18.75" x14ac:dyDescent="0.25">
      <c r="A83" s="180" t="str">
        <f>IF('Fall Tiering and Targets'!A83="", "", 'Fall Tiering and Targets'!A83)</f>
        <v/>
      </c>
      <c r="B83" s="96" t="str">
        <f>IF('Fall Tiering and Targets'!G83="","",IF(AND('Fall Tiering and Targets'!H83="",'Fall Tiering and Targets'!G83&lt;&gt;""),'Fall Tiering and Targets'!G83,'Fall Tiering and Targets'!H83))</f>
        <v/>
      </c>
      <c r="C83" s="176" t="str">
        <f>IF(B83="", "", IF(B83='Fall Tiering and Targets'!$F$2, 'Fall Tiering and Targets'!$H$2, IF(B83='Fall Tiering and Targets'!$F$3, 'Fall Tiering and Targets'!$H$3, IF(B83='Fall Tiering and Targets'!$F$4, 'Fall Tiering and Targets'!$H$4, IF(B83='Fall Tiering and Targets'!$F$5, 'Fall Tiering and Targets'!$H$5, IF(B83='Fall Tiering and Targets'!$F$6, 'Fall Tiering and Targets'!$H$6))))))</f>
        <v/>
      </c>
      <c r="D83" s="184"/>
      <c r="E83" s="184"/>
      <c r="F83" s="184"/>
      <c r="G83" s="184"/>
      <c r="H83" s="184"/>
      <c r="I83" s="184"/>
      <c r="J83" s="184"/>
      <c r="K83" s="184"/>
      <c r="L83" s="184"/>
      <c r="M83" s="184"/>
      <c r="N83" s="96" t="str">
        <f t="shared" si="2"/>
        <v/>
      </c>
      <c r="O83" s="184"/>
    </row>
    <row r="84" spans="1:15" ht="18.75" x14ac:dyDescent="0.25">
      <c r="A84" s="181" t="str">
        <f>IF('Fall Tiering and Targets'!A84="", "", 'Fall Tiering and Targets'!A84)</f>
        <v/>
      </c>
      <c r="B84" s="97" t="str">
        <f>IF('Fall Tiering and Targets'!G84="","",IF(AND('Fall Tiering and Targets'!H84="",'Fall Tiering and Targets'!G84&lt;&gt;""),'Fall Tiering and Targets'!G84,'Fall Tiering and Targets'!H84))</f>
        <v/>
      </c>
      <c r="C84" s="177" t="str">
        <f>IF(B84="", "", IF(B84='Fall Tiering and Targets'!$F$2, 'Fall Tiering and Targets'!$H$2, IF(B84='Fall Tiering and Targets'!$F$3, 'Fall Tiering and Targets'!$H$3, IF(B84='Fall Tiering and Targets'!$F$4, 'Fall Tiering and Targets'!$H$4, IF(B84='Fall Tiering and Targets'!$F$5, 'Fall Tiering and Targets'!$H$5, IF(B84='Fall Tiering and Targets'!$F$6, 'Fall Tiering and Targets'!$H$6))))))</f>
        <v/>
      </c>
      <c r="D84" s="185"/>
      <c r="E84" s="185"/>
      <c r="F84" s="185"/>
      <c r="G84" s="185"/>
      <c r="H84" s="185"/>
      <c r="I84" s="185"/>
      <c r="J84" s="185"/>
      <c r="K84" s="185"/>
      <c r="L84" s="185"/>
      <c r="M84" s="185"/>
      <c r="N84" s="97" t="str">
        <f t="shared" si="2"/>
        <v/>
      </c>
      <c r="O84" s="185"/>
    </row>
    <row r="85" spans="1:15" ht="18.75" x14ac:dyDescent="0.25">
      <c r="A85" s="180" t="str">
        <f>IF('Fall Tiering and Targets'!A85="", "", 'Fall Tiering and Targets'!A85)</f>
        <v/>
      </c>
      <c r="B85" s="96" t="str">
        <f>IF('Fall Tiering and Targets'!G85="","",IF(AND('Fall Tiering and Targets'!H85="",'Fall Tiering and Targets'!G85&lt;&gt;""),'Fall Tiering and Targets'!G85,'Fall Tiering and Targets'!H85))</f>
        <v/>
      </c>
      <c r="C85" s="176" t="str">
        <f>IF(B85="", "", IF(B85='Fall Tiering and Targets'!$F$2, 'Fall Tiering and Targets'!$H$2, IF(B85='Fall Tiering and Targets'!$F$3, 'Fall Tiering and Targets'!$H$3, IF(B85='Fall Tiering and Targets'!$F$4, 'Fall Tiering and Targets'!$H$4, IF(B85='Fall Tiering and Targets'!$F$5, 'Fall Tiering and Targets'!$H$5, IF(B85='Fall Tiering and Targets'!$F$6, 'Fall Tiering and Targets'!$H$6))))))</f>
        <v/>
      </c>
      <c r="D85" s="184"/>
      <c r="E85" s="184"/>
      <c r="F85" s="184"/>
      <c r="G85" s="184"/>
      <c r="H85" s="184"/>
      <c r="I85" s="184"/>
      <c r="J85" s="184"/>
      <c r="K85" s="184"/>
      <c r="L85" s="184"/>
      <c r="M85" s="184"/>
      <c r="N85" s="96" t="str">
        <f t="shared" si="2"/>
        <v/>
      </c>
      <c r="O85" s="184"/>
    </row>
    <row r="86" spans="1:15" ht="18.75" x14ac:dyDescent="0.25">
      <c r="A86" s="181" t="str">
        <f>IF('Fall Tiering and Targets'!A86="", "", 'Fall Tiering and Targets'!A86)</f>
        <v/>
      </c>
      <c r="B86" s="97" t="str">
        <f>IF('Fall Tiering and Targets'!G86="","",IF(AND('Fall Tiering and Targets'!H86="",'Fall Tiering and Targets'!G86&lt;&gt;""),'Fall Tiering and Targets'!G86,'Fall Tiering and Targets'!H86))</f>
        <v/>
      </c>
      <c r="C86" s="177" t="str">
        <f>IF(B86="", "", IF(B86='Fall Tiering and Targets'!$F$2, 'Fall Tiering and Targets'!$H$2, IF(B86='Fall Tiering and Targets'!$F$3, 'Fall Tiering and Targets'!$H$3, IF(B86='Fall Tiering and Targets'!$F$4, 'Fall Tiering and Targets'!$H$4, IF(B86='Fall Tiering and Targets'!$F$5, 'Fall Tiering and Targets'!$H$5, IF(B86='Fall Tiering and Targets'!$F$6, 'Fall Tiering and Targets'!$H$6))))))</f>
        <v/>
      </c>
      <c r="D86" s="185"/>
      <c r="E86" s="185"/>
      <c r="F86" s="185"/>
      <c r="G86" s="185"/>
      <c r="H86" s="185"/>
      <c r="I86" s="185"/>
      <c r="J86" s="185"/>
      <c r="K86" s="185"/>
      <c r="L86" s="185"/>
      <c r="M86" s="185"/>
      <c r="N86" s="97" t="str">
        <f t="shared" si="2"/>
        <v/>
      </c>
      <c r="O86" s="185"/>
    </row>
    <row r="87" spans="1:15" ht="18.75" x14ac:dyDescent="0.25">
      <c r="A87" s="180" t="str">
        <f>IF('Fall Tiering and Targets'!A87="", "", 'Fall Tiering and Targets'!A87)</f>
        <v/>
      </c>
      <c r="B87" s="96" t="str">
        <f>IF('Fall Tiering and Targets'!G87="","",IF(AND('Fall Tiering and Targets'!H87="",'Fall Tiering and Targets'!G87&lt;&gt;""),'Fall Tiering and Targets'!G87,'Fall Tiering and Targets'!H87))</f>
        <v/>
      </c>
      <c r="C87" s="176" t="str">
        <f>IF(B87="", "", IF(B87='Fall Tiering and Targets'!$F$2, 'Fall Tiering and Targets'!$H$2, IF(B87='Fall Tiering and Targets'!$F$3, 'Fall Tiering and Targets'!$H$3, IF(B87='Fall Tiering and Targets'!$F$4, 'Fall Tiering and Targets'!$H$4, IF(B87='Fall Tiering and Targets'!$F$5, 'Fall Tiering and Targets'!$H$5, IF(B87='Fall Tiering and Targets'!$F$6, 'Fall Tiering and Targets'!$H$6))))))</f>
        <v/>
      </c>
      <c r="D87" s="184"/>
      <c r="E87" s="184"/>
      <c r="F87" s="184"/>
      <c r="G87" s="184"/>
      <c r="H87" s="184"/>
      <c r="I87" s="184"/>
      <c r="J87" s="184"/>
      <c r="K87" s="184"/>
      <c r="L87" s="184"/>
      <c r="M87" s="184"/>
      <c r="N87" s="96" t="str">
        <f t="shared" si="2"/>
        <v/>
      </c>
      <c r="O87" s="184"/>
    </row>
    <row r="88" spans="1:15" ht="18.75" x14ac:dyDescent="0.25">
      <c r="A88" s="181" t="str">
        <f>IF('Fall Tiering and Targets'!A88="", "", 'Fall Tiering and Targets'!A88)</f>
        <v/>
      </c>
      <c r="B88" s="97" t="str">
        <f>IF('Fall Tiering and Targets'!G88="","",IF(AND('Fall Tiering and Targets'!H88="",'Fall Tiering and Targets'!G88&lt;&gt;""),'Fall Tiering and Targets'!G88,'Fall Tiering and Targets'!H88))</f>
        <v/>
      </c>
      <c r="C88" s="177" t="str">
        <f>IF(B88="", "", IF(B88='Fall Tiering and Targets'!$F$2, 'Fall Tiering and Targets'!$H$2, IF(B88='Fall Tiering and Targets'!$F$3, 'Fall Tiering and Targets'!$H$3, IF(B88='Fall Tiering and Targets'!$F$4, 'Fall Tiering and Targets'!$H$4, IF(B88='Fall Tiering and Targets'!$F$5, 'Fall Tiering and Targets'!$H$5, IF(B88='Fall Tiering and Targets'!$F$6, 'Fall Tiering and Targets'!$H$6))))))</f>
        <v/>
      </c>
      <c r="D88" s="185"/>
      <c r="E88" s="185"/>
      <c r="F88" s="185"/>
      <c r="G88" s="185"/>
      <c r="H88" s="185"/>
      <c r="I88" s="185"/>
      <c r="J88" s="185"/>
      <c r="K88" s="185"/>
      <c r="L88" s="185"/>
      <c r="M88" s="185"/>
      <c r="N88" s="97" t="str">
        <f t="shared" si="2"/>
        <v/>
      </c>
      <c r="O88" s="185"/>
    </row>
    <row r="89" spans="1:15" ht="18.75" x14ac:dyDescent="0.25">
      <c r="A89" s="180" t="str">
        <f>IF('Fall Tiering and Targets'!A89="", "", 'Fall Tiering and Targets'!A89)</f>
        <v/>
      </c>
      <c r="B89" s="96" t="str">
        <f>IF('Fall Tiering and Targets'!G89="","",IF(AND('Fall Tiering and Targets'!H89="",'Fall Tiering and Targets'!G89&lt;&gt;""),'Fall Tiering and Targets'!G89,'Fall Tiering and Targets'!H89))</f>
        <v/>
      </c>
      <c r="C89" s="176" t="str">
        <f>IF(B89="", "", IF(B89='Fall Tiering and Targets'!$F$2, 'Fall Tiering and Targets'!$H$2, IF(B89='Fall Tiering and Targets'!$F$3, 'Fall Tiering and Targets'!$H$3, IF(B89='Fall Tiering and Targets'!$F$4, 'Fall Tiering and Targets'!$H$4, IF(B89='Fall Tiering and Targets'!$F$5, 'Fall Tiering and Targets'!$H$5, IF(B89='Fall Tiering and Targets'!$F$6, 'Fall Tiering and Targets'!$H$6))))))</f>
        <v/>
      </c>
      <c r="D89" s="184"/>
      <c r="E89" s="184"/>
      <c r="F89" s="184"/>
      <c r="G89" s="184"/>
      <c r="H89" s="184"/>
      <c r="I89" s="184"/>
      <c r="J89" s="184"/>
      <c r="K89" s="184"/>
      <c r="L89" s="184"/>
      <c r="M89" s="184"/>
      <c r="N89" s="96" t="str">
        <f t="shared" si="2"/>
        <v/>
      </c>
      <c r="O89" s="184"/>
    </row>
    <row r="90" spans="1:15" ht="18.75" x14ac:dyDescent="0.25">
      <c r="A90" s="181" t="str">
        <f>IF('Fall Tiering and Targets'!A90="", "", 'Fall Tiering and Targets'!A90)</f>
        <v/>
      </c>
      <c r="B90" s="97" t="str">
        <f>IF('Fall Tiering and Targets'!G90="","",IF(AND('Fall Tiering and Targets'!H90="",'Fall Tiering and Targets'!G90&lt;&gt;""),'Fall Tiering and Targets'!G90,'Fall Tiering and Targets'!H90))</f>
        <v/>
      </c>
      <c r="C90" s="177" t="str">
        <f>IF(B90="", "", IF(B90='Fall Tiering and Targets'!$F$2, 'Fall Tiering and Targets'!$H$2, IF(B90='Fall Tiering and Targets'!$F$3, 'Fall Tiering and Targets'!$H$3, IF(B90='Fall Tiering and Targets'!$F$4, 'Fall Tiering and Targets'!$H$4, IF(B90='Fall Tiering and Targets'!$F$5, 'Fall Tiering and Targets'!$H$5, IF(B90='Fall Tiering and Targets'!$F$6, 'Fall Tiering and Targets'!$H$6))))))</f>
        <v/>
      </c>
      <c r="D90" s="185"/>
      <c r="E90" s="185"/>
      <c r="F90" s="185"/>
      <c r="G90" s="185"/>
      <c r="H90" s="185"/>
      <c r="I90" s="185"/>
      <c r="J90" s="185"/>
      <c r="K90" s="185"/>
      <c r="L90" s="185"/>
      <c r="M90" s="185"/>
      <c r="N90" s="97" t="str">
        <f t="shared" si="2"/>
        <v/>
      </c>
      <c r="O90" s="185"/>
    </row>
    <row r="91" spans="1:15" ht="18.75" x14ac:dyDescent="0.25">
      <c r="A91" s="180" t="str">
        <f>IF('Fall Tiering and Targets'!A91="", "", 'Fall Tiering and Targets'!A91)</f>
        <v/>
      </c>
      <c r="B91" s="96" t="str">
        <f>IF('Fall Tiering and Targets'!G91="","",IF(AND('Fall Tiering and Targets'!H91="",'Fall Tiering and Targets'!G91&lt;&gt;""),'Fall Tiering and Targets'!G91,'Fall Tiering and Targets'!H91))</f>
        <v/>
      </c>
      <c r="C91" s="176" t="str">
        <f>IF(B91="", "", IF(B91='Fall Tiering and Targets'!$F$2, 'Fall Tiering and Targets'!$H$2, IF(B91='Fall Tiering and Targets'!$F$3, 'Fall Tiering and Targets'!$H$3, IF(B91='Fall Tiering and Targets'!$F$4, 'Fall Tiering and Targets'!$H$4, IF(B91='Fall Tiering and Targets'!$F$5, 'Fall Tiering and Targets'!$H$5, IF(B91='Fall Tiering and Targets'!$F$6, 'Fall Tiering and Targets'!$H$6))))))</f>
        <v/>
      </c>
      <c r="D91" s="184"/>
      <c r="E91" s="184"/>
      <c r="F91" s="184"/>
      <c r="G91" s="184"/>
      <c r="H91" s="184"/>
      <c r="I91" s="184"/>
      <c r="J91" s="184"/>
      <c r="K91" s="184"/>
      <c r="L91" s="184"/>
      <c r="M91" s="184"/>
      <c r="N91" s="96" t="str">
        <f t="shared" si="2"/>
        <v/>
      </c>
      <c r="O91" s="184"/>
    </row>
    <row r="92" spans="1:15" ht="18.75" x14ac:dyDescent="0.25">
      <c r="A92" s="181" t="str">
        <f>IF('Fall Tiering and Targets'!A92="", "", 'Fall Tiering and Targets'!A92)</f>
        <v/>
      </c>
      <c r="B92" s="97" t="str">
        <f>IF('Fall Tiering and Targets'!G92="","",IF(AND('Fall Tiering and Targets'!H92="",'Fall Tiering and Targets'!G92&lt;&gt;""),'Fall Tiering and Targets'!G92,'Fall Tiering and Targets'!H92))</f>
        <v/>
      </c>
      <c r="C92" s="177" t="str">
        <f>IF(B92="", "", IF(B92='Fall Tiering and Targets'!$F$2, 'Fall Tiering and Targets'!$H$2, IF(B92='Fall Tiering and Targets'!$F$3, 'Fall Tiering and Targets'!$H$3, IF(B92='Fall Tiering and Targets'!$F$4, 'Fall Tiering and Targets'!$H$4, IF(B92='Fall Tiering and Targets'!$F$5, 'Fall Tiering and Targets'!$H$5, IF(B92='Fall Tiering and Targets'!$F$6, 'Fall Tiering and Targets'!$H$6))))))</f>
        <v/>
      </c>
      <c r="D92" s="185"/>
      <c r="E92" s="185"/>
      <c r="F92" s="185"/>
      <c r="G92" s="185"/>
      <c r="H92" s="185"/>
      <c r="I92" s="185"/>
      <c r="J92" s="185"/>
      <c r="K92" s="185"/>
      <c r="L92" s="185"/>
      <c r="M92" s="185"/>
      <c r="N92" s="97" t="str">
        <f t="shared" si="2"/>
        <v/>
      </c>
      <c r="O92" s="185"/>
    </row>
    <row r="93" spans="1:15" ht="18.75" x14ac:dyDescent="0.25">
      <c r="A93" s="180" t="str">
        <f>IF('Fall Tiering and Targets'!A93="", "", 'Fall Tiering and Targets'!A93)</f>
        <v/>
      </c>
      <c r="B93" s="96" t="str">
        <f>IF('Fall Tiering and Targets'!G93="","",IF(AND('Fall Tiering and Targets'!H93="",'Fall Tiering and Targets'!G93&lt;&gt;""),'Fall Tiering and Targets'!G93,'Fall Tiering and Targets'!H93))</f>
        <v/>
      </c>
      <c r="C93" s="176" t="str">
        <f>IF(B93="", "", IF(B93='Fall Tiering and Targets'!$F$2, 'Fall Tiering and Targets'!$H$2, IF(B93='Fall Tiering and Targets'!$F$3, 'Fall Tiering and Targets'!$H$3, IF(B93='Fall Tiering and Targets'!$F$4, 'Fall Tiering and Targets'!$H$4, IF(B93='Fall Tiering and Targets'!$F$5, 'Fall Tiering and Targets'!$H$5, IF(B93='Fall Tiering and Targets'!$F$6, 'Fall Tiering and Targets'!$H$6))))))</f>
        <v/>
      </c>
      <c r="D93" s="184"/>
      <c r="E93" s="184"/>
      <c r="F93" s="184"/>
      <c r="G93" s="184"/>
      <c r="H93" s="184"/>
      <c r="I93" s="184"/>
      <c r="J93" s="184"/>
      <c r="K93" s="184"/>
      <c r="L93" s="184"/>
      <c r="M93" s="184"/>
      <c r="N93" s="96" t="str">
        <f t="shared" si="2"/>
        <v/>
      </c>
      <c r="O93" s="184"/>
    </row>
    <row r="94" spans="1:15" ht="18.75" x14ac:dyDescent="0.25">
      <c r="A94" s="181" t="str">
        <f>IF('Fall Tiering and Targets'!A94="", "", 'Fall Tiering and Targets'!A94)</f>
        <v/>
      </c>
      <c r="B94" s="97" t="str">
        <f>IF('Fall Tiering and Targets'!G94="","",IF(AND('Fall Tiering and Targets'!H94="",'Fall Tiering and Targets'!G94&lt;&gt;""),'Fall Tiering and Targets'!G94,'Fall Tiering and Targets'!H94))</f>
        <v/>
      </c>
      <c r="C94" s="177" t="str">
        <f>IF(B94="", "", IF(B94='Fall Tiering and Targets'!$F$2, 'Fall Tiering and Targets'!$H$2, IF(B94='Fall Tiering and Targets'!$F$3, 'Fall Tiering and Targets'!$H$3, IF(B94='Fall Tiering and Targets'!$F$4, 'Fall Tiering and Targets'!$H$4, IF(B94='Fall Tiering and Targets'!$F$5, 'Fall Tiering and Targets'!$H$5, IF(B94='Fall Tiering and Targets'!$F$6, 'Fall Tiering and Targets'!$H$6))))))</f>
        <v/>
      </c>
      <c r="D94" s="185"/>
      <c r="E94" s="185"/>
      <c r="F94" s="185"/>
      <c r="G94" s="185"/>
      <c r="H94" s="185"/>
      <c r="I94" s="185"/>
      <c r="J94" s="185"/>
      <c r="K94" s="185"/>
      <c r="L94" s="185"/>
      <c r="M94" s="185"/>
      <c r="N94" s="97" t="str">
        <f t="shared" si="2"/>
        <v/>
      </c>
      <c r="O94" s="185"/>
    </row>
    <row r="95" spans="1:15" ht="18.75" x14ac:dyDescent="0.25">
      <c r="A95" s="180" t="str">
        <f>IF('Fall Tiering and Targets'!A95="", "", 'Fall Tiering and Targets'!A95)</f>
        <v/>
      </c>
      <c r="B95" s="96" t="str">
        <f>IF('Fall Tiering and Targets'!G95="","",IF(AND('Fall Tiering and Targets'!H95="",'Fall Tiering and Targets'!G95&lt;&gt;""),'Fall Tiering and Targets'!G95,'Fall Tiering and Targets'!H95))</f>
        <v/>
      </c>
      <c r="C95" s="176" t="str">
        <f>IF(B95="", "", IF(B95='Fall Tiering and Targets'!$F$2, 'Fall Tiering and Targets'!$H$2, IF(B95='Fall Tiering and Targets'!$F$3, 'Fall Tiering and Targets'!$H$3, IF(B95='Fall Tiering and Targets'!$F$4, 'Fall Tiering and Targets'!$H$4, IF(B95='Fall Tiering and Targets'!$F$5, 'Fall Tiering and Targets'!$H$5, IF(B95='Fall Tiering and Targets'!$F$6, 'Fall Tiering and Targets'!$H$6))))))</f>
        <v/>
      </c>
      <c r="D95" s="184"/>
      <c r="E95" s="184"/>
      <c r="F95" s="184"/>
      <c r="G95" s="184"/>
      <c r="H95" s="184"/>
      <c r="I95" s="184"/>
      <c r="J95" s="184"/>
      <c r="K95" s="184"/>
      <c r="L95" s="184"/>
      <c r="M95" s="184"/>
      <c r="N95" s="96" t="str">
        <f t="shared" si="2"/>
        <v/>
      </c>
      <c r="O95" s="184"/>
    </row>
    <row r="96" spans="1:15" ht="18.75" x14ac:dyDescent="0.25">
      <c r="A96" s="181" t="str">
        <f>IF('Fall Tiering and Targets'!A96="", "", 'Fall Tiering and Targets'!A96)</f>
        <v/>
      </c>
      <c r="B96" s="97" t="str">
        <f>IF('Fall Tiering and Targets'!G96="","",IF(AND('Fall Tiering and Targets'!H96="",'Fall Tiering and Targets'!G96&lt;&gt;""),'Fall Tiering and Targets'!G96,'Fall Tiering and Targets'!H96))</f>
        <v/>
      </c>
      <c r="C96" s="177" t="str">
        <f>IF(B96="", "", IF(B96='Fall Tiering and Targets'!$F$2, 'Fall Tiering and Targets'!$H$2, IF(B96='Fall Tiering and Targets'!$F$3, 'Fall Tiering and Targets'!$H$3, IF(B96='Fall Tiering and Targets'!$F$4, 'Fall Tiering and Targets'!$H$4, IF(B96='Fall Tiering and Targets'!$F$5, 'Fall Tiering and Targets'!$H$5, IF(B96='Fall Tiering and Targets'!$F$6, 'Fall Tiering and Targets'!$H$6))))))</f>
        <v/>
      </c>
      <c r="D96" s="185"/>
      <c r="E96" s="185"/>
      <c r="F96" s="185"/>
      <c r="G96" s="185"/>
      <c r="H96" s="185"/>
      <c r="I96" s="185"/>
      <c r="J96" s="185"/>
      <c r="K96" s="185"/>
      <c r="L96" s="185"/>
      <c r="M96" s="185"/>
      <c r="N96" s="97" t="str">
        <f t="shared" si="2"/>
        <v/>
      </c>
      <c r="O96" s="185"/>
    </row>
    <row r="97" spans="1:15" ht="18.75" x14ac:dyDescent="0.25">
      <c r="A97" s="180" t="str">
        <f>IF('Fall Tiering and Targets'!A97="", "", 'Fall Tiering and Targets'!A97)</f>
        <v/>
      </c>
      <c r="B97" s="96" t="str">
        <f>IF('Fall Tiering and Targets'!G97="","",IF(AND('Fall Tiering and Targets'!H97="",'Fall Tiering and Targets'!G97&lt;&gt;""),'Fall Tiering and Targets'!G97,'Fall Tiering and Targets'!H97))</f>
        <v/>
      </c>
      <c r="C97" s="176" t="str">
        <f>IF(B97="", "", IF(B97='Fall Tiering and Targets'!$F$2, 'Fall Tiering and Targets'!$H$2, IF(B97='Fall Tiering and Targets'!$F$3, 'Fall Tiering and Targets'!$H$3, IF(B97='Fall Tiering and Targets'!$F$4, 'Fall Tiering and Targets'!$H$4, IF(B97='Fall Tiering and Targets'!$F$5, 'Fall Tiering and Targets'!$H$5, IF(B97='Fall Tiering and Targets'!$F$6, 'Fall Tiering and Targets'!$H$6))))))</f>
        <v/>
      </c>
      <c r="D97" s="184"/>
      <c r="E97" s="184"/>
      <c r="F97" s="184"/>
      <c r="G97" s="184"/>
      <c r="H97" s="184"/>
      <c r="I97" s="184"/>
      <c r="J97" s="184"/>
      <c r="K97" s="184"/>
      <c r="L97" s="184"/>
      <c r="M97" s="184"/>
      <c r="N97" s="96" t="str">
        <f t="shared" si="2"/>
        <v/>
      </c>
      <c r="O97" s="184"/>
    </row>
    <row r="98" spans="1:15" ht="18.75" x14ac:dyDescent="0.25">
      <c r="A98" s="181" t="str">
        <f>IF('Fall Tiering and Targets'!A98="", "", 'Fall Tiering and Targets'!A98)</f>
        <v/>
      </c>
      <c r="B98" s="97" t="str">
        <f>IF('Fall Tiering and Targets'!G98="","",IF(AND('Fall Tiering and Targets'!H98="",'Fall Tiering and Targets'!G98&lt;&gt;""),'Fall Tiering and Targets'!G98,'Fall Tiering and Targets'!H98))</f>
        <v/>
      </c>
      <c r="C98" s="177" t="str">
        <f>IF(B98="", "", IF(B98='Fall Tiering and Targets'!$F$2, 'Fall Tiering and Targets'!$H$2, IF(B98='Fall Tiering and Targets'!$F$3, 'Fall Tiering and Targets'!$H$3, IF(B98='Fall Tiering and Targets'!$F$4, 'Fall Tiering and Targets'!$H$4, IF(B98='Fall Tiering and Targets'!$F$5, 'Fall Tiering and Targets'!$H$5, IF(B98='Fall Tiering and Targets'!$F$6, 'Fall Tiering and Targets'!$H$6))))))</f>
        <v/>
      </c>
      <c r="D98" s="185"/>
      <c r="E98" s="185"/>
      <c r="F98" s="185"/>
      <c r="G98" s="185"/>
      <c r="H98" s="185"/>
      <c r="I98" s="185"/>
      <c r="J98" s="185"/>
      <c r="K98" s="185"/>
      <c r="L98" s="185"/>
      <c r="M98" s="185"/>
      <c r="N98" s="97" t="str">
        <f t="shared" si="2"/>
        <v/>
      </c>
      <c r="O98" s="185"/>
    </row>
    <row r="99" spans="1:15" ht="18.75" x14ac:dyDescent="0.25">
      <c r="A99" s="180" t="str">
        <f>IF('Fall Tiering and Targets'!A99="", "", 'Fall Tiering and Targets'!A99)</f>
        <v/>
      </c>
      <c r="B99" s="96" t="str">
        <f>IF('Fall Tiering and Targets'!G99="","",IF(AND('Fall Tiering and Targets'!H99="",'Fall Tiering and Targets'!G99&lt;&gt;""),'Fall Tiering and Targets'!G99,'Fall Tiering and Targets'!H99))</f>
        <v/>
      </c>
      <c r="C99" s="176" t="str">
        <f>IF(B99="", "", IF(B99='Fall Tiering and Targets'!$F$2, 'Fall Tiering and Targets'!$H$2, IF(B99='Fall Tiering and Targets'!$F$3, 'Fall Tiering and Targets'!$H$3, IF(B99='Fall Tiering and Targets'!$F$4, 'Fall Tiering and Targets'!$H$4, IF(B99='Fall Tiering and Targets'!$F$5, 'Fall Tiering and Targets'!$H$5, IF(B99='Fall Tiering and Targets'!$F$6, 'Fall Tiering and Targets'!$H$6))))))</f>
        <v/>
      </c>
      <c r="D99" s="184"/>
      <c r="E99" s="184"/>
      <c r="F99" s="184"/>
      <c r="G99" s="184"/>
      <c r="H99" s="184"/>
      <c r="I99" s="184"/>
      <c r="J99" s="184"/>
      <c r="K99" s="184"/>
      <c r="L99" s="184"/>
      <c r="M99" s="184"/>
      <c r="N99" s="96" t="str">
        <f t="shared" si="2"/>
        <v/>
      </c>
      <c r="O99" s="184"/>
    </row>
    <row r="100" spans="1:15" ht="18.75" x14ac:dyDescent="0.25">
      <c r="A100" s="181" t="str">
        <f>IF('Fall Tiering and Targets'!A100="", "", 'Fall Tiering and Targets'!A100)</f>
        <v/>
      </c>
      <c r="B100" s="97" t="str">
        <f>IF('Fall Tiering and Targets'!G100="","",IF(AND('Fall Tiering and Targets'!H100="",'Fall Tiering and Targets'!G100&lt;&gt;""),'Fall Tiering and Targets'!G100,'Fall Tiering and Targets'!H100))</f>
        <v/>
      </c>
      <c r="C100" s="177" t="str">
        <f>IF(B100="", "", IF(B100='Fall Tiering and Targets'!$F$2, 'Fall Tiering and Targets'!$H$2, IF(B100='Fall Tiering and Targets'!$F$3, 'Fall Tiering and Targets'!$H$3, IF(B100='Fall Tiering and Targets'!$F$4, 'Fall Tiering and Targets'!$H$4, IF(B100='Fall Tiering and Targets'!$F$5, 'Fall Tiering and Targets'!$H$5, IF(B100='Fall Tiering and Targets'!$F$6, 'Fall Tiering and Targets'!$H$6))))))</f>
        <v/>
      </c>
      <c r="D100" s="185"/>
      <c r="E100" s="185"/>
      <c r="F100" s="185"/>
      <c r="G100" s="185"/>
      <c r="H100" s="185"/>
      <c r="I100" s="185"/>
      <c r="J100" s="185"/>
      <c r="K100" s="185"/>
      <c r="L100" s="185"/>
      <c r="M100" s="185"/>
      <c r="N100" s="97" t="str">
        <f t="shared" si="2"/>
        <v/>
      </c>
      <c r="O100" s="185"/>
    </row>
    <row r="101" spans="1:15" ht="18.75" x14ac:dyDescent="0.25">
      <c r="A101" s="180" t="str">
        <f>IF('Fall Tiering and Targets'!A101="", "", 'Fall Tiering and Targets'!A101)</f>
        <v/>
      </c>
      <c r="B101" s="96" t="str">
        <f>IF('Fall Tiering and Targets'!G101="","",IF(AND('Fall Tiering and Targets'!H101="",'Fall Tiering and Targets'!G101&lt;&gt;""),'Fall Tiering and Targets'!G101,'Fall Tiering and Targets'!H101))</f>
        <v/>
      </c>
      <c r="C101" s="176" t="str">
        <f>IF(B101="", "", IF(B101='Fall Tiering and Targets'!$F$2, 'Fall Tiering and Targets'!$H$2, IF(B101='Fall Tiering and Targets'!$F$3, 'Fall Tiering and Targets'!$H$3, IF(B101='Fall Tiering and Targets'!$F$4, 'Fall Tiering and Targets'!$H$4, IF(B101='Fall Tiering and Targets'!$F$5, 'Fall Tiering and Targets'!$H$5, IF(B101='Fall Tiering and Targets'!$F$6, 'Fall Tiering and Targets'!$H$6))))))</f>
        <v/>
      </c>
      <c r="D101" s="184"/>
      <c r="E101" s="184"/>
      <c r="F101" s="184"/>
      <c r="G101" s="184"/>
      <c r="H101" s="184"/>
      <c r="I101" s="184"/>
      <c r="J101" s="184"/>
      <c r="K101" s="184"/>
      <c r="L101" s="184"/>
      <c r="M101" s="184"/>
      <c r="N101" s="96" t="str">
        <f t="shared" si="2"/>
        <v/>
      </c>
      <c r="O101" s="184"/>
    </row>
    <row r="102" spans="1:15" ht="18.75" x14ac:dyDescent="0.25">
      <c r="A102" s="181" t="str">
        <f>IF('Fall Tiering and Targets'!A102="", "", 'Fall Tiering and Targets'!A102)</f>
        <v/>
      </c>
      <c r="B102" s="97" t="str">
        <f>IF('Fall Tiering and Targets'!G102="","",IF(AND('Fall Tiering and Targets'!H102="",'Fall Tiering and Targets'!G102&lt;&gt;""),'Fall Tiering and Targets'!G102,'Fall Tiering and Targets'!H102))</f>
        <v/>
      </c>
      <c r="C102" s="177" t="str">
        <f>IF(B102="", "", IF(B102='Fall Tiering and Targets'!$F$2, 'Fall Tiering and Targets'!$H$2, IF(B102='Fall Tiering and Targets'!$F$3, 'Fall Tiering and Targets'!$H$3, IF(B102='Fall Tiering and Targets'!$F$4, 'Fall Tiering and Targets'!$H$4, IF(B102='Fall Tiering and Targets'!$F$5, 'Fall Tiering and Targets'!$H$5, IF(B102='Fall Tiering and Targets'!$F$6, 'Fall Tiering and Targets'!$H$6))))))</f>
        <v/>
      </c>
      <c r="D102" s="185"/>
      <c r="E102" s="185"/>
      <c r="F102" s="185"/>
      <c r="G102" s="185"/>
      <c r="H102" s="185"/>
      <c r="I102" s="185"/>
      <c r="J102" s="185"/>
      <c r="K102" s="185"/>
      <c r="L102" s="185"/>
      <c r="M102" s="185"/>
      <c r="N102" s="97" t="str">
        <f t="shared" si="2"/>
        <v/>
      </c>
      <c r="O102" s="185"/>
    </row>
    <row r="103" spans="1:15" ht="18.75" x14ac:dyDescent="0.25">
      <c r="A103" s="180" t="str">
        <f>IF('Fall Tiering and Targets'!A103="", "", 'Fall Tiering and Targets'!A103)</f>
        <v/>
      </c>
      <c r="B103" s="96" t="str">
        <f>IF('Fall Tiering and Targets'!G103="","",IF(AND('Fall Tiering and Targets'!H103="",'Fall Tiering and Targets'!G103&lt;&gt;""),'Fall Tiering and Targets'!G103,'Fall Tiering and Targets'!H103))</f>
        <v/>
      </c>
      <c r="C103" s="176" t="str">
        <f>IF(B103="", "", IF(B103='Fall Tiering and Targets'!$F$2, 'Fall Tiering and Targets'!$H$2, IF(B103='Fall Tiering and Targets'!$F$3, 'Fall Tiering and Targets'!$H$3, IF(B103='Fall Tiering and Targets'!$F$4, 'Fall Tiering and Targets'!$H$4, IF(B103='Fall Tiering and Targets'!$F$5, 'Fall Tiering and Targets'!$H$5, IF(B103='Fall Tiering and Targets'!$F$6, 'Fall Tiering and Targets'!$H$6))))))</f>
        <v/>
      </c>
      <c r="D103" s="184"/>
      <c r="E103" s="184"/>
      <c r="F103" s="184"/>
      <c r="G103" s="184"/>
      <c r="H103" s="184"/>
      <c r="I103" s="184"/>
      <c r="J103" s="184"/>
      <c r="K103" s="184"/>
      <c r="L103" s="184"/>
      <c r="M103" s="184"/>
      <c r="N103" s="96" t="str">
        <f t="shared" si="2"/>
        <v/>
      </c>
      <c r="O103" s="184"/>
    </row>
    <row r="104" spans="1:15" ht="18.75" x14ac:dyDescent="0.25">
      <c r="A104" s="181" t="str">
        <f>IF('Fall Tiering and Targets'!A104="", "", 'Fall Tiering and Targets'!A104)</f>
        <v/>
      </c>
      <c r="B104" s="97" t="str">
        <f>IF('Fall Tiering and Targets'!G104="","",IF(AND('Fall Tiering and Targets'!H104="",'Fall Tiering and Targets'!G104&lt;&gt;""),'Fall Tiering and Targets'!G104,'Fall Tiering and Targets'!H104))</f>
        <v/>
      </c>
      <c r="C104" s="177" t="str">
        <f>IF(B104="", "", IF(B104='Fall Tiering and Targets'!$F$2, 'Fall Tiering and Targets'!$H$2, IF(B104='Fall Tiering and Targets'!$F$3, 'Fall Tiering and Targets'!$H$3, IF(B104='Fall Tiering and Targets'!$F$4, 'Fall Tiering and Targets'!$H$4, IF(B104='Fall Tiering and Targets'!$F$5, 'Fall Tiering and Targets'!$H$5, IF(B104='Fall Tiering and Targets'!$F$6, 'Fall Tiering and Targets'!$H$6))))))</f>
        <v/>
      </c>
      <c r="D104" s="185"/>
      <c r="E104" s="185"/>
      <c r="F104" s="185"/>
      <c r="G104" s="185"/>
      <c r="H104" s="185"/>
      <c r="I104" s="185"/>
      <c r="J104" s="185"/>
      <c r="K104" s="185"/>
      <c r="L104" s="185"/>
      <c r="M104" s="185"/>
      <c r="N104" s="97" t="str">
        <f t="shared" ref="N104:N135" si="3">IF(A104="", "", B104)</f>
        <v/>
      </c>
      <c r="O104" s="185"/>
    </row>
    <row r="105" spans="1:15" ht="18.75" x14ac:dyDescent="0.25">
      <c r="A105" s="180" t="str">
        <f>IF('Fall Tiering and Targets'!A105="", "", 'Fall Tiering and Targets'!A105)</f>
        <v/>
      </c>
      <c r="B105" s="96" t="str">
        <f>IF('Fall Tiering and Targets'!G105="","",IF(AND('Fall Tiering and Targets'!H105="",'Fall Tiering and Targets'!G105&lt;&gt;""),'Fall Tiering and Targets'!G105,'Fall Tiering and Targets'!H105))</f>
        <v/>
      </c>
      <c r="C105" s="176" t="str">
        <f>IF(B105="", "", IF(B105='Fall Tiering and Targets'!$F$2, 'Fall Tiering and Targets'!$H$2, IF(B105='Fall Tiering and Targets'!$F$3, 'Fall Tiering and Targets'!$H$3, IF(B105='Fall Tiering and Targets'!$F$4, 'Fall Tiering and Targets'!$H$4, IF(B105='Fall Tiering and Targets'!$F$5, 'Fall Tiering and Targets'!$H$5, IF(B105='Fall Tiering and Targets'!$F$6, 'Fall Tiering and Targets'!$H$6))))))</f>
        <v/>
      </c>
      <c r="D105" s="184"/>
      <c r="E105" s="184"/>
      <c r="F105" s="184"/>
      <c r="G105" s="184"/>
      <c r="H105" s="184"/>
      <c r="I105" s="184"/>
      <c r="J105" s="184"/>
      <c r="K105" s="184"/>
      <c r="L105" s="184"/>
      <c r="M105" s="184"/>
      <c r="N105" s="96" t="str">
        <f t="shared" si="3"/>
        <v/>
      </c>
      <c r="O105" s="184"/>
    </row>
    <row r="106" spans="1:15" ht="18.75" x14ac:dyDescent="0.25">
      <c r="A106" s="181" t="str">
        <f>IF('Fall Tiering and Targets'!A106="", "", 'Fall Tiering and Targets'!A106)</f>
        <v/>
      </c>
      <c r="B106" s="97" t="str">
        <f>IF('Fall Tiering and Targets'!G106="","",IF(AND('Fall Tiering and Targets'!H106="",'Fall Tiering and Targets'!G106&lt;&gt;""),'Fall Tiering and Targets'!G106,'Fall Tiering and Targets'!H106))</f>
        <v/>
      </c>
      <c r="C106" s="177" t="str">
        <f>IF(B106="", "", IF(B106='Fall Tiering and Targets'!$F$2, 'Fall Tiering and Targets'!$H$2, IF(B106='Fall Tiering and Targets'!$F$3, 'Fall Tiering and Targets'!$H$3, IF(B106='Fall Tiering and Targets'!$F$4, 'Fall Tiering and Targets'!$H$4, IF(B106='Fall Tiering and Targets'!$F$5, 'Fall Tiering and Targets'!$H$5, IF(B106='Fall Tiering and Targets'!$F$6, 'Fall Tiering and Targets'!$H$6))))))</f>
        <v/>
      </c>
      <c r="D106" s="185"/>
      <c r="E106" s="185"/>
      <c r="F106" s="185"/>
      <c r="G106" s="185"/>
      <c r="H106" s="185"/>
      <c r="I106" s="185"/>
      <c r="J106" s="185"/>
      <c r="K106" s="185"/>
      <c r="L106" s="185"/>
      <c r="M106" s="185"/>
      <c r="N106" s="97" t="str">
        <f t="shared" si="3"/>
        <v/>
      </c>
      <c r="O106" s="185"/>
    </row>
    <row r="107" spans="1:15" ht="18.75" x14ac:dyDescent="0.25">
      <c r="A107" s="180" t="str">
        <f>IF('Fall Tiering and Targets'!A107="", "", 'Fall Tiering and Targets'!A107)</f>
        <v/>
      </c>
      <c r="B107" s="96" t="str">
        <f>IF('Fall Tiering and Targets'!G107="","",IF(AND('Fall Tiering and Targets'!H107="",'Fall Tiering and Targets'!G107&lt;&gt;""),'Fall Tiering and Targets'!G107,'Fall Tiering and Targets'!H107))</f>
        <v/>
      </c>
      <c r="C107" s="176" t="str">
        <f>IF(B107="", "", IF(B107='Fall Tiering and Targets'!$F$2, 'Fall Tiering and Targets'!$H$2, IF(B107='Fall Tiering and Targets'!$F$3, 'Fall Tiering and Targets'!$H$3, IF(B107='Fall Tiering and Targets'!$F$4, 'Fall Tiering and Targets'!$H$4, IF(B107='Fall Tiering and Targets'!$F$5, 'Fall Tiering and Targets'!$H$5, IF(B107='Fall Tiering and Targets'!$F$6, 'Fall Tiering and Targets'!$H$6))))))</f>
        <v/>
      </c>
      <c r="D107" s="184"/>
      <c r="E107" s="184"/>
      <c r="F107" s="184"/>
      <c r="G107" s="184"/>
      <c r="H107" s="184"/>
      <c r="I107" s="184"/>
      <c r="J107" s="184"/>
      <c r="K107" s="184"/>
      <c r="L107" s="184"/>
      <c r="M107" s="184"/>
      <c r="N107" s="96" t="str">
        <f t="shared" si="3"/>
        <v/>
      </c>
      <c r="O107" s="184"/>
    </row>
    <row r="108" spans="1:15" ht="18.75" x14ac:dyDescent="0.25">
      <c r="A108" s="181" t="str">
        <f>IF('Fall Tiering and Targets'!A108="", "", 'Fall Tiering and Targets'!A108)</f>
        <v/>
      </c>
      <c r="B108" s="97" t="str">
        <f>IF('Fall Tiering and Targets'!G108="","",IF(AND('Fall Tiering and Targets'!H108="",'Fall Tiering and Targets'!G108&lt;&gt;""),'Fall Tiering and Targets'!G108,'Fall Tiering and Targets'!H108))</f>
        <v/>
      </c>
      <c r="C108" s="177" t="str">
        <f>IF(B108="", "", IF(B108='Fall Tiering and Targets'!$F$2, 'Fall Tiering and Targets'!$H$2, IF(B108='Fall Tiering and Targets'!$F$3, 'Fall Tiering and Targets'!$H$3, IF(B108='Fall Tiering and Targets'!$F$4, 'Fall Tiering and Targets'!$H$4, IF(B108='Fall Tiering and Targets'!$F$5, 'Fall Tiering and Targets'!$H$5, IF(B108='Fall Tiering and Targets'!$F$6, 'Fall Tiering and Targets'!$H$6))))))</f>
        <v/>
      </c>
      <c r="D108" s="185"/>
      <c r="E108" s="185"/>
      <c r="F108" s="185"/>
      <c r="G108" s="185"/>
      <c r="H108" s="185"/>
      <c r="I108" s="185"/>
      <c r="J108" s="185"/>
      <c r="K108" s="185"/>
      <c r="L108" s="185"/>
      <c r="M108" s="185"/>
      <c r="N108" s="97" t="str">
        <f t="shared" si="3"/>
        <v/>
      </c>
      <c r="O108" s="185"/>
    </row>
    <row r="109" spans="1:15" ht="18.75" x14ac:dyDescent="0.25">
      <c r="A109" s="180" t="str">
        <f>IF('Fall Tiering and Targets'!A109="", "", 'Fall Tiering and Targets'!A109)</f>
        <v/>
      </c>
      <c r="B109" s="96" t="str">
        <f>IF('Fall Tiering and Targets'!G109="","",IF(AND('Fall Tiering and Targets'!H109="",'Fall Tiering and Targets'!G109&lt;&gt;""),'Fall Tiering and Targets'!G109,'Fall Tiering and Targets'!H109))</f>
        <v/>
      </c>
      <c r="C109" s="176" t="str">
        <f>IF(B109="", "", IF(B109='Fall Tiering and Targets'!$F$2, 'Fall Tiering and Targets'!$H$2, IF(B109='Fall Tiering and Targets'!$F$3, 'Fall Tiering and Targets'!$H$3, IF(B109='Fall Tiering and Targets'!$F$4, 'Fall Tiering and Targets'!$H$4, IF(B109='Fall Tiering and Targets'!$F$5, 'Fall Tiering and Targets'!$H$5, IF(B109='Fall Tiering and Targets'!$F$6, 'Fall Tiering and Targets'!$H$6))))))</f>
        <v/>
      </c>
      <c r="D109" s="184"/>
      <c r="E109" s="184"/>
      <c r="F109" s="184"/>
      <c r="G109" s="184"/>
      <c r="H109" s="184"/>
      <c r="I109" s="184"/>
      <c r="J109" s="184"/>
      <c r="K109" s="184"/>
      <c r="L109" s="184"/>
      <c r="M109" s="184"/>
      <c r="N109" s="96" t="str">
        <f t="shared" si="3"/>
        <v/>
      </c>
      <c r="O109" s="184"/>
    </row>
    <row r="110" spans="1:15" ht="18.75" x14ac:dyDescent="0.25">
      <c r="A110" s="181" t="str">
        <f>IF('Fall Tiering and Targets'!A110="", "", 'Fall Tiering and Targets'!A110)</f>
        <v/>
      </c>
      <c r="B110" s="97" t="str">
        <f>IF('Fall Tiering and Targets'!G110="","",IF(AND('Fall Tiering and Targets'!H110="",'Fall Tiering and Targets'!G110&lt;&gt;""),'Fall Tiering and Targets'!G110,'Fall Tiering and Targets'!H110))</f>
        <v/>
      </c>
      <c r="C110" s="177" t="str">
        <f>IF(B110="", "", IF(B110='Fall Tiering and Targets'!$F$2, 'Fall Tiering and Targets'!$H$2, IF(B110='Fall Tiering and Targets'!$F$3, 'Fall Tiering and Targets'!$H$3, IF(B110='Fall Tiering and Targets'!$F$4, 'Fall Tiering and Targets'!$H$4, IF(B110='Fall Tiering and Targets'!$F$5, 'Fall Tiering and Targets'!$H$5, IF(B110='Fall Tiering and Targets'!$F$6, 'Fall Tiering and Targets'!$H$6))))))</f>
        <v/>
      </c>
      <c r="D110" s="185"/>
      <c r="E110" s="185"/>
      <c r="F110" s="185"/>
      <c r="G110" s="185"/>
      <c r="H110" s="185"/>
      <c r="I110" s="185"/>
      <c r="J110" s="185"/>
      <c r="K110" s="185"/>
      <c r="L110" s="185"/>
      <c r="M110" s="185"/>
      <c r="N110" s="97" t="str">
        <f t="shared" si="3"/>
        <v/>
      </c>
      <c r="O110" s="185"/>
    </row>
    <row r="111" spans="1:15" ht="18.75" x14ac:dyDescent="0.25">
      <c r="A111" s="180" t="str">
        <f>IF('Fall Tiering and Targets'!A111="", "", 'Fall Tiering and Targets'!A111)</f>
        <v/>
      </c>
      <c r="B111" s="96" t="str">
        <f>IF('Fall Tiering and Targets'!G111="","",IF(AND('Fall Tiering and Targets'!H111="",'Fall Tiering and Targets'!G111&lt;&gt;""),'Fall Tiering and Targets'!G111,'Fall Tiering and Targets'!H111))</f>
        <v/>
      </c>
      <c r="C111" s="176" t="str">
        <f>IF(B111="", "", IF(B111='Fall Tiering and Targets'!$F$2, 'Fall Tiering and Targets'!$H$2, IF(B111='Fall Tiering and Targets'!$F$3, 'Fall Tiering and Targets'!$H$3, IF(B111='Fall Tiering and Targets'!$F$4, 'Fall Tiering and Targets'!$H$4, IF(B111='Fall Tiering and Targets'!$F$5, 'Fall Tiering and Targets'!$H$5, IF(B111='Fall Tiering and Targets'!$F$6, 'Fall Tiering and Targets'!$H$6))))))</f>
        <v/>
      </c>
      <c r="D111" s="184"/>
      <c r="E111" s="184"/>
      <c r="F111" s="184"/>
      <c r="G111" s="184"/>
      <c r="H111" s="184"/>
      <c r="I111" s="184"/>
      <c r="J111" s="184"/>
      <c r="K111" s="184"/>
      <c r="L111" s="184"/>
      <c r="M111" s="184"/>
      <c r="N111" s="96" t="str">
        <f t="shared" si="3"/>
        <v/>
      </c>
      <c r="O111" s="184"/>
    </row>
    <row r="112" spans="1:15" ht="18.75" x14ac:dyDescent="0.25">
      <c r="A112" s="181" t="str">
        <f>IF('Fall Tiering and Targets'!A112="", "", 'Fall Tiering and Targets'!A112)</f>
        <v/>
      </c>
      <c r="B112" s="97" t="str">
        <f>IF('Fall Tiering and Targets'!G112="","",IF(AND('Fall Tiering and Targets'!H112="",'Fall Tiering and Targets'!G112&lt;&gt;""),'Fall Tiering and Targets'!G112,'Fall Tiering and Targets'!H112))</f>
        <v/>
      </c>
      <c r="C112" s="177" t="str">
        <f>IF(B112="", "", IF(B112='Fall Tiering and Targets'!$F$2, 'Fall Tiering and Targets'!$H$2, IF(B112='Fall Tiering and Targets'!$F$3, 'Fall Tiering and Targets'!$H$3, IF(B112='Fall Tiering and Targets'!$F$4, 'Fall Tiering and Targets'!$H$4, IF(B112='Fall Tiering and Targets'!$F$5, 'Fall Tiering and Targets'!$H$5, IF(B112='Fall Tiering and Targets'!$F$6, 'Fall Tiering and Targets'!$H$6))))))</f>
        <v/>
      </c>
      <c r="D112" s="185"/>
      <c r="E112" s="185"/>
      <c r="F112" s="185"/>
      <c r="G112" s="185"/>
      <c r="H112" s="185"/>
      <c r="I112" s="185"/>
      <c r="J112" s="185"/>
      <c r="K112" s="185"/>
      <c r="L112" s="185"/>
      <c r="M112" s="185"/>
      <c r="N112" s="97" t="str">
        <f t="shared" si="3"/>
        <v/>
      </c>
      <c r="O112" s="185"/>
    </row>
    <row r="113" spans="1:15" ht="18.75" x14ac:dyDescent="0.25">
      <c r="A113" s="180" t="str">
        <f>IF('Fall Tiering and Targets'!A113="", "", 'Fall Tiering and Targets'!A113)</f>
        <v/>
      </c>
      <c r="B113" s="96" t="str">
        <f>IF('Fall Tiering and Targets'!G113="","",IF(AND('Fall Tiering and Targets'!H113="",'Fall Tiering and Targets'!G113&lt;&gt;""),'Fall Tiering and Targets'!G113,'Fall Tiering and Targets'!H113))</f>
        <v/>
      </c>
      <c r="C113" s="176" t="str">
        <f>IF(B113="", "", IF(B113='Fall Tiering and Targets'!$F$2, 'Fall Tiering and Targets'!$H$2, IF(B113='Fall Tiering and Targets'!$F$3, 'Fall Tiering and Targets'!$H$3, IF(B113='Fall Tiering and Targets'!$F$4, 'Fall Tiering and Targets'!$H$4, IF(B113='Fall Tiering and Targets'!$F$5, 'Fall Tiering and Targets'!$H$5, IF(B113='Fall Tiering and Targets'!$F$6, 'Fall Tiering and Targets'!$H$6))))))</f>
        <v/>
      </c>
      <c r="D113" s="184"/>
      <c r="E113" s="184"/>
      <c r="F113" s="184"/>
      <c r="G113" s="184"/>
      <c r="H113" s="184"/>
      <c r="I113" s="184"/>
      <c r="J113" s="184"/>
      <c r="K113" s="184"/>
      <c r="L113" s="184"/>
      <c r="M113" s="184"/>
      <c r="N113" s="96" t="str">
        <f t="shared" si="3"/>
        <v/>
      </c>
      <c r="O113" s="184"/>
    </row>
    <row r="114" spans="1:15" ht="18.75" x14ac:dyDescent="0.25">
      <c r="A114" s="181" t="str">
        <f>IF('Fall Tiering and Targets'!A114="", "", 'Fall Tiering and Targets'!A114)</f>
        <v/>
      </c>
      <c r="B114" s="97" t="str">
        <f>IF('Fall Tiering and Targets'!G114="","",IF(AND('Fall Tiering and Targets'!H114="",'Fall Tiering and Targets'!G114&lt;&gt;""),'Fall Tiering and Targets'!G114,'Fall Tiering and Targets'!H114))</f>
        <v/>
      </c>
      <c r="C114" s="177" t="str">
        <f>IF(B114="", "", IF(B114='Fall Tiering and Targets'!$F$2, 'Fall Tiering and Targets'!$H$2, IF(B114='Fall Tiering and Targets'!$F$3, 'Fall Tiering and Targets'!$H$3, IF(B114='Fall Tiering and Targets'!$F$4, 'Fall Tiering and Targets'!$H$4, IF(B114='Fall Tiering and Targets'!$F$5, 'Fall Tiering and Targets'!$H$5, IF(B114='Fall Tiering and Targets'!$F$6, 'Fall Tiering and Targets'!$H$6))))))</f>
        <v/>
      </c>
      <c r="D114" s="185"/>
      <c r="E114" s="185"/>
      <c r="F114" s="185"/>
      <c r="G114" s="185"/>
      <c r="H114" s="185"/>
      <c r="I114" s="185"/>
      <c r="J114" s="185"/>
      <c r="K114" s="185"/>
      <c r="L114" s="185"/>
      <c r="M114" s="185"/>
      <c r="N114" s="97" t="str">
        <f t="shared" si="3"/>
        <v/>
      </c>
      <c r="O114" s="185"/>
    </row>
    <row r="115" spans="1:15" ht="18.75" x14ac:dyDescent="0.25">
      <c r="A115" s="180" t="str">
        <f>IF('Fall Tiering and Targets'!A115="", "", 'Fall Tiering and Targets'!A115)</f>
        <v/>
      </c>
      <c r="B115" s="96" t="str">
        <f>IF('Fall Tiering and Targets'!G115="","",IF(AND('Fall Tiering and Targets'!H115="",'Fall Tiering and Targets'!G115&lt;&gt;""),'Fall Tiering and Targets'!G115,'Fall Tiering and Targets'!H115))</f>
        <v/>
      </c>
      <c r="C115" s="176" t="str">
        <f>IF(B115="", "", IF(B115='Fall Tiering and Targets'!$F$2, 'Fall Tiering and Targets'!$H$2, IF(B115='Fall Tiering and Targets'!$F$3, 'Fall Tiering and Targets'!$H$3, IF(B115='Fall Tiering and Targets'!$F$4, 'Fall Tiering and Targets'!$H$4, IF(B115='Fall Tiering and Targets'!$F$5, 'Fall Tiering and Targets'!$H$5, IF(B115='Fall Tiering and Targets'!$F$6, 'Fall Tiering and Targets'!$H$6))))))</f>
        <v/>
      </c>
      <c r="D115" s="184"/>
      <c r="E115" s="184"/>
      <c r="F115" s="184"/>
      <c r="G115" s="184"/>
      <c r="H115" s="184"/>
      <c r="I115" s="184"/>
      <c r="J115" s="184"/>
      <c r="K115" s="184"/>
      <c r="L115" s="184"/>
      <c r="M115" s="184"/>
      <c r="N115" s="96" t="str">
        <f t="shared" si="3"/>
        <v/>
      </c>
      <c r="O115" s="184"/>
    </row>
    <row r="116" spans="1:15" ht="18.75" x14ac:dyDescent="0.25">
      <c r="A116" s="181" t="str">
        <f>IF('Fall Tiering and Targets'!A116="", "", 'Fall Tiering and Targets'!A116)</f>
        <v/>
      </c>
      <c r="B116" s="97" t="str">
        <f>IF('Fall Tiering and Targets'!G116="","",IF(AND('Fall Tiering and Targets'!H116="",'Fall Tiering and Targets'!G116&lt;&gt;""),'Fall Tiering and Targets'!G116,'Fall Tiering and Targets'!H116))</f>
        <v/>
      </c>
      <c r="C116" s="177" t="str">
        <f>IF(B116="", "", IF(B116='Fall Tiering and Targets'!$F$2, 'Fall Tiering and Targets'!$H$2, IF(B116='Fall Tiering and Targets'!$F$3, 'Fall Tiering and Targets'!$H$3, IF(B116='Fall Tiering and Targets'!$F$4, 'Fall Tiering and Targets'!$H$4, IF(B116='Fall Tiering and Targets'!$F$5, 'Fall Tiering and Targets'!$H$5, IF(B116='Fall Tiering and Targets'!$F$6, 'Fall Tiering and Targets'!$H$6))))))</f>
        <v/>
      </c>
      <c r="D116" s="185"/>
      <c r="E116" s="185"/>
      <c r="F116" s="185"/>
      <c r="G116" s="185"/>
      <c r="H116" s="185"/>
      <c r="I116" s="185"/>
      <c r="J116" s="185"/>
      <c r="K116" s="185"/>
      <c r="L116" s="185"/>
      <c r="M116" s="185"/>
      <c r="N116" s="97" t="str">
        <f t="shared" si="3"/>
        <v/>
      </c>
      <c r="O116" s="185"/>
    </row>
    <row r="117" spans="1:15" ht="18.75" x14ac:dyDescent="0.25">
      <c r="A117" s="180" t="str">
        <f>IF('Fall Tiering and Targets'!A117="", "", 'Fall Tiering and Targets'!A117)</f>
        <v/>
      </c>
      <c r="B117" s="96" t="str">
        <f>IF('Fall Tiering and Targets'!G117="","",IF(AND('Fall Tiering and Targets'!H117="",'Fall Tiering and Targets'!G117&lt;&gt;""),'Fall Tiering and Targets'!G117,'Fall Tiering and Targets'!H117))</f>
        <v/>
      </c>
      <c r="C117" s="176" t="str">
        <f>IF(B117="", "", IF(B117='Fall Tiering and Targets'!$F$2, 'Fall Tiering and Targets'!$H$2, IF(B117='Fall Tiering and Targets'!$F$3, 'Fall Tiering and Targets'!$H$3, IF(B117='Fall Tiering and Targets'!$F$4, 'Fall Tiering and Targets'!$H$4, IF(B117='Fall Tiering and Targets'!$F$5, 'Fall Tiering and Targets'!$H$5, IF(B117='Fall Tiering and Targets'!$F$6, 'Fall Tiering and Targets'!$H$6))))))</f>
        <v/>
      </c>
      <c r="D117" s="184"/>
      <c r="E117" s="184"/>
      <c r="F117" s="184"/>
      <c r="G117" s="184"/>
      <c r="H117" s="184"/>
      <c r="I117" s="184"/>
      <c r="J117" s="184"/>
      <c r="K117" s="184"/>
      <c r="L117" s="184"/>
      <c r="M117" s="184"/>
      <c r="N117" s="96" t="str">
        <f t="shared" si="3"/>
        <v/>
      </c>
      <c r="O117" s="184"/>
    </row>
    <row r="118" spans="1:15" ht="18.75" x14ac:dyDescent="0.25">
      <c r="A118" s="181" t="str">
        <f>IF('Fall Tiering and Targets'!A118="", "", 'Fall Tiering and Targets'!A118)</f>
        <v/>
      </c>
      <c r="B118" s="97" t="str">
        <f>IF('Fall Tiering and Targets'!G118="","",IF(AND('Fall Tiering and Targets'!H118="",'Fall Tiering and Targets'!G118&lt;&gt;""),'Fall Tiering and Targets'!G118,'Fall Tiering and Targets'!H118))</f>
        <v/>
      </c>
      <c r="C118" s="177" t="str">
        <f>IF(B118="", "", IF(B118='Fall Tiering and Targets'!$F$2, 'Fall Tiering and Targets'!$H$2, IF(B118='Fall Tiering and Targets'!$F$3, 'Fall Tiering and Targets'!$H$3, IF(B118='Fall Tiering and Targets'!$F$4, 'Fall Tiering and Targets'!$H$4, IF(B118='Fall Tiering and Targets'!$F$5, 'Fall Tiering and Targets'!$H$5, IF(B118='Fall Tiering and Targets'!$F$6, 'Fall Tiering and Targets'!$H$6))))))</f>
        <v/>
      </c>
      <c r="D118" s="185"/>
      <c r="E118" s="185"/>
      <c r="F118" s="185"/>
      <c r="G118" s="185"/>
      <c r="H118" s="185"/>
      <c r="I118" s="185"/>
      <c r="J118" s="185"/>
      <c r="K118" s="185"/>
      <c r="L118" s="185"/>
      <c r="M118" s="185"/>
      <c r="N118" s="97" t="str">
        <f t="shared" si="3"/>
        <v/>
      </c>
      <c r="O118" s="185"/>
    </row>
    <row r="119" spans="1:15" ht="18.75" x14ac:dyDescent="0.25">
      <c r="A119" s="180" t="str">
        <f>IF('Fall Tiering and Targets'!A119="", "", 'Fall Tiering and Targets'!A119)</f>
        <v/>
      </c>
      <c r="B119" s="96" t="str">
        <f>IF('Fall Tiering and Targets'!G119="","",IF(AND('Fall Tiering and Targets'!H119="",'Fall Tiering and Targets'!G119&lt;&gt;""),'Fall Tiering and Targets'!G119,'Fall Tiering and Targets'!H119))</f>
        <v/>
      </c>
      <c r="C119" s="176" t="str">
        <f>IF(B119="", "", IF(B119='Fall Tiering and Targets'!$F$2, 'Fall Tiering and Targets'!$H$2, IF(B119='Fall Tiering and Targets'!$F$3, 'Fall Tiering and Targets'!$H$3, IF(B119='Fall Tiering and Targets'!$F$4, 'Fall Tiering and Targets'!$H$4, IF(B119='Fall Tiering and Targets'!$F$5, 'Fall Tiering and Targets'!$H$5, IF(B119='Fall Tiering and Targets'!$F$6, 'Fall Tiering and Targets'!$H$6))))))</f>
        <v/>
      </c>
      <c r="D119" s="184"/>
      <c r="E119" s="184"/>
      <c r="F119" s="184"/>
      <c r="G119" s="184"/>
      <c r="H119" s="184"/>
      <c r="I119" s="184"/>
      <c r="J119" s="184"/>
      <c r="K119" s="184"/>
      <c r="L119" s="184"/>
      <c r="M119" s="184"/>
      <c r="N119" s="96" t="str">
        <f t="shared" si="3"/>
        <v/>
      </c>
      <c r="O119" s="184"/>
    </row>
    <row r="120" spans="1:15" ht="18.75" x14ac:dyDescent="0.25">
      <c r="A120" s="181" t="str">
        <f>IF('Fall Tiering and Targets'!A120="", "", 'Fall Tiering and Targets'!A120)</f>
        <v/>
      </c>
      <c r="B120" s="97" t="str">
        <f>IF('Fall Tiering and Targets'!G120="","",IF(AND('Fall Tiering and Targets'!H120="",'Fall Tiering and Targets'!G120&lt;&gt;""),'Fall Tiering and Targets'!G120,'Fall Tiering and Targets'!H120))</f>
        <v/>
      </c>
      <c r="C120" s="177" t="str">
        <f>IF(B120="", "", IF(B120='Fall Tiering and Targets'!$F$2, 'Fall Tiering and Targets'!$H$2, IF(B120='Fall Tiering and Targets'!$F$3, 'Fall Tiering and Targets'!$H$3, IF(B120='Fall Tiering and Targets'!$F$4, 'Fall Tiering and Targets'!$H$4, IF(B120='Fall Tiering and Targets'!$F$5, 'Fall Tiering and Targets'!$H$5, IF(B120='Fall Tiering and Targets'!$F$6, 'Fall Tiering and Targets'!$H$6))))))</f>
        <v/>
      </c>
      <c r="D120" s="185"/>
      <c r="E120" s="185"/>
      <c r="F120" s="185"/>
      <c r="G120" s="185"/>
      <c r="H120" s="185"/>
      <c r="I120" s="185"/>
      <c r="J120" s="185"/>
      <c r="K120" s="185"/>
      <c r="L120" s="185"/>
      <c r="M120" s="185"/>
      <c r="N120" s="97" t="str">
        <f t="shared" si="3"/>
        <v/>
      </c>
      <c r="O120" s="185"/>
    </row>
    <row r="121" spans="1:15" ht="18.75" x14ac:dyDescent="0.25">
      <c r="A121" s="180" t="str">
        <f>IF('Fall Tiering and Targets'!A121="", "", 'Fall Tiering and Targets'!A121)</f>
        <v/>
      </c>
      <c r="B121" s="96" t="str">
        <f>IF('Fall Tiering and Targets'!G121="","",IF(AND('Fall Tiering and Targets'!H121="",'Fall Tiering and Targets'!G121&lt;&gt;""),'Fall Tiering and Targets'!G121,'Fall Tiering and Targets'!H121))</f>
        <v/>
      </c>
      <c r="C121" s="176" t="str">
        <f>IF(B121="", "", IF(B121='Fall Tiering and Targets'!$F$2, 'Fall Tiering and Targets'!$H$2, IF(B121='Fall Tiering and Targets'!$F$3, 'Fall Tiering and Targets'!$H$3, IF(B121='Fall Tiering and Targets'!$F$4, 'Fall Tiering and Targets'!$H$4, IF(B121='Fall Tiering and Targets'!$F$5, 'Fall Tiering and Targets'!$H$5, IF(B121='Fall Tiering and Targets'!$F$6, 'Fall Tiering and Targets'!$H$6))))))</f>
        <v/>
      </c>
      <c r="D121" s="184"/>
      <c r="E121" s="184"/>
      <c r="F121" s="184"/>
      <c r="G121" s="184"/>
      <c r="H121" s="184"/>
      <c r="I121" s="184"/>
      <c r="J121" s="184"/>
      <c r="K121" s="184"/>
      <c r="L121" s="184"/>
      <c r="M121" s="184"/>
      <c r="N121" s="96" t="str">
        <f t="shared" si="3"/>
        <v/>
      </c>
      <c r="O121" s="184"/>
    </row>
    <row r="122" spans="1:15" ht="18.75" x14ac:dyDescent="0.25">
      <c r="A122" s="181" t="str">
        <f>IF('Fall Tiering and Targets'!A122="", "", 'Fall Tiering and Targets'!A122)</f>
        <v/>
      </c>
      <c r="B122" s="97" t="str">
        <f>IF('Fall Tiering and Targets'!G122="","",IF(AND('Fall Tiering and Targets'!H122="",'Fall Tiering and Targets'!G122&lt;&gt;""),'Fall Tiering and Targets'!G122,'Fall Tiering and Targets'!H122))</f>
        <v/>
      </c>
      <c r="C122" s="177" t="str">
        <f>IF(B122="", "", IF(B122='Fall Tiering and Targets'!$F$2, 'Fall Tiering and Targets'!$H$2, IF(B122='Fall Tiering and Targets'!$F$3, 'Fall Tiering and Targets'!$H$3, IF(B122='Fall Tiering and Targets'!$F$4, 'Fall Tiering and Targets'!$H$4, IF(B122='Fall Tiering and Targets'!$F$5, 'Fall Tiering and Targets'!$H$5, IF(B122='Fall Tiering and Targets'!$F$6, 'Fall Tiering and Targets'!$H$6))))))</f>
        <v/>
      </c>
      <c r="D122" s="185"/>
      <c r="E122" s="185"/>
      <c r="F122" s="185"/>
      <c r="G122" s="185"/>
      <c r="H122" s="185"/>
      <c r="I122" s="185"/>
      <c r="J122" s="185"/>
      <c r="K122" s="185"/>
      <c r="L122" s="185"/>
      <c r="M122" s="185"/>
      <c r="N122" s="97" t="str">
        <f t="shared" si="3"/>
        <v/>
      </c>
      <c r="O122" s="185"/>
    </row>
    <row r="123" spans="1:15" ht="18.75" x14ac:dyDescent="0.25">
      <c r="A123" s="180" t="str">
        <f>IF('Fall Tiering and Targets'!A123="", "", 'Fall Tiering and Targets'!A123)</f>
        <v/>
      </c>
      <c r="B123" s="96" t="str">
        <f>IF('Fall Tiering and Targets'!G123="","",IF(AND('Fall Tiering and Targets'!H123="",'Fall Tiering and Targets'!G123&lt;&gt;""),'Fall Tiering and Targets'!G123,'Fall Tiering and Targets'!H123))</f>
        <v/>
      </c>
      <c r="C123" s="176" t="str">
        <f>IF(B123="", "", IF(B123='Fall Tiering and Targets'!$F$2, 'Fall Tiering and Targets'!$H$2, IF(B123='Fall Tiering and Targets'!$F$3, 'Fall Tiering and Targets'!$H$3, IF(B123='Fall Tiering and Targets'!$F$4, 'Fall Tiering and Targets'!$H$4, IF(B123='Fall Tiering and Targets'!$F$5, 'Fall Tiering and Targets'!$H$5, IF(B123='Fall Tiering and Targets'!$F$6, 'Fall Tiering and Targets'!$H$6))))))</f>
        <v/>
      </c>
      <c r="D123" s="184"/>
      <c r="E123" s="184"/>
      <c r="F123" s="184"/>
      <c r="G123" s="184"/>
      <c r="H123" s="184"/>
      <c r="I123" s="184"/>
      <c r="J123" s="184"/>
      <c r="K123" s="184"/>
      <c r="L123" s="184"/>
      <c r="M123" s="184"/>
      <c r="N123" s="96" t="str">
        <f t="shared" si="3"/>
        <v/>
      </c>
      <c r="O123" s="184"/>
    </row>
    <row r="124" spans="1:15" ht="18.75" x14ac:dyDescent="0.25">
      <c r="A124" s="181" t="str">
        <f>IF('Fall Tiering and Targets'!A124="", "", 'Fall Tiering and Targets'!A124)</f>
        <v/>
      </c>
      <c r="B124" s="97" t="str">
        <f>IF('Fall Tiering and Targets'!G124="","",IF(AND('Fall Tiering and Targets'!H124="",'Fall Tiering and Targets'!G124&lt;&gt;""),'Fall Tiering and Targets'!G124,'Fall Tiering and Targets'!H124))</f>
        <v/>
      </c>
      <c r="C124" s="177" t="str">
        <f>IF(B124="", "", IF(B124='Fall Tiering and Targets'!$F$2, 'Fall Tiering and Targets'!$H$2, IF(B124='Fall Tiering and Targets'!$F$3, 'Fall Tiering and Targets'!$H$3, IF(B124='Fall Tiering and Targets'!$F$4, 'Fall Tiering and Targets'!$H$4, IF(B124='Fall Tiering and Targets'!$F$5, 'Fall Tiering and Targets'!$H$5, IF(B124='Fall Tiering and Targets'!$F$6, 'Fall Tiering and Targets'!$H$6))))))</f>
        <v/>
      </c>
      <c r="D124" s="185"/>
      <c r="E124" s="185"/>
      <c r="F124" s="185"/>
      <c r="G124" s="185"/>
      <c r="H124" s="185"/>
      <c r="I124" s="185"/>
      <c r="J124" s="185"/>
      <c r="K124" s="185"/>
      <c r="L124" s="185"/>
      <c r="M124" s="185"/>
      <c r="N124" s="97" t="str">
        <f t="shared" si="3"/>
        <v/>
      </c>
      <c r="O124" s="185"/>
    </row>
    <row r="125" spans="1:15" ht="18.75" x14ac:dyDescent="0.25">
      <c r="A125" s="180" t="str">
        <f>IF('Fall Tiering and Targets'!A125="", "", 'Fall Tiering and Targets'!A125)</f>
        <v/>
      </c>
      <c r="B125" s="96" t="str">
        <f>IF('Fall Tiering and Targets'!G125="","",IF(AND('Fall Tiering and Targets'!H125="",'Fall Tiering and Targets'!G125&lt;&gt;""),'Fall Tiering and Targets'!G125,'Fall Tiering and Targets'!H125))</f>
        <v/>
      </c>
      <c r="C125" s="176" t="str">
        <f>IF(B125="", "", IF(B125='Fall Tiering and Targets'!$F$2, 'Fall Tiering and Targets'!$H$2, IF(B125='Fall Tiering and Targets'!$F$3, 'Fall Tiering and Targets'!$H$3, IF(B125='Fall Tiering and Targets'!$F$4, 'Fall Tiering and Targets'!$H$4, IF(B125='Fall Tiering and Targets'!$F$5, 'Fall Tiering and Targets'!$H$5, IF(B125='Fall Tiering and Targets'!$F$6, 'Fall Tiering and Targets'!$H$6))))))</f>
        <v/>
      </c>
      <c r="D125" s="184"/>
      <c r="E125" s="184"/>
      <c r="F125" s="184"/>
      <c r="G125" s="184"/>
      <c r="H125" s="184"/>
      <c r="I125" s="184"/>
      <c r="J125" s="184"/>
      <c r="K125" s="184"/>
      <c r="L125" s="184"/>
      <c r="M125" s="184"/>
      <c r="N125" s="96" t="str">
        <f t="shared" si="3"/>
        <v/>
      </c>
      <c r="O125" s="184"/>
    </row>
    <row r="126" spans="1:15" ht="18.75" x14ac:dyDescent="0.25">
      <c r="A126" s="181" t="str">
        <f>IF('Fall Tiering and Targets'!A126="", "", 'Fall Tiering and Targets'!A126)</f>
        <v/>
      </c>
      <c r="B126" s="97" t="str">
        <f>IF('Fall Tiering and Targets'!G126="","",IF(AND('Fall Tiering and Targets'!H126="",'Fall Tiering and Targets'!G126&lt;&gt;""),'Fall Tiering and Targets'!G126,'Fall Tiering and Targets'!H126))</f>
        <v/>
      </c>
      <c r="C126" s="177" t="str">
        <f>IF(B126="", "", IF(B126='Fall Tiering and Targets'!$F$2, 'Fall Tiering and Targets'!$H$2, IF(B126='Fall Tiering and Targets'!$F$3, 'Fall Tiering and Targets'!$H$3, IF(B126='Fall Tiering and Targets'!$F$4, 'Fall Tiering and Targets'!$H$4, IF(B126='Fall Tiering and Targets'!$F$5, 'Fall Tiering and Targets'!$H$5, IF(B126='Fall Tiering and Targets'!$F$6, 'Fall Tiering and Targets'!$H$6))))))</f>
        <v/>
      </c>
      <c r="D126" s="185"/>
      <c r="E126" s="185"/>
      <c r="F126" s="185"/>
      <c r="G126" s="185"/>
      <c r="H126" s="185"/>
      <c r="I126" s="185"/>
      <c r="J126" s="185"/>
      <c r="K126" s="185"/>
      <c r="L126" s="185"/>
      <c r="M126" s="185"/>
      <c r="N126" s="97" t="str">
        <f t="shared" si="3"/>
        <v/>
      </c>
      <c r="O126" s="185"/>
    </row>
    <row r="127" spans="1:15" ht="18.75" x14ac:dyDescent="0.25">
      <c r="A127" s="180" t="str">
        <f>IF('Fall Tiering and Targets'!A127="", "", 'Fall Tiering and Targets'!A127)</f>
        <v/>
      </c>
      <c r="B127" s="96" t="str">
        <f>IF('Fall Tiering and Targets'!G127="","",IF(AND('Fall Tiering and Targets'!H127="",'Fall Tiering and Targets'!G127&lt;&gt;""),'Fall Tiering and Targets'!G127,'Fall Tiering and Targets'!H127))</f>
        <v/>
      </c>
      <c r="C127" s="176" t="str">
        <f>IF(B127="", "", IF(B127='Fall Tiering and Targets'!$F$2, 'Fall Tiering and Targets'!$H$2, IF(B127='Fall Tiering and Targets'!$F$3, 'Fall Tiering and Targets'!$H$3, IF(B127='Fall Tiering and Targets'!$F$4, 'Fall Tiering and Targets'!$H$4, IF(B127='Fall Tiering and Targets'!$F$5, 'Fall Tiering and Targets'!$H$5, IF(B127='Fall Tiering and Targets'!$F$6, 'Fall Tiering and Targets'!$H$6))))))</f>
        <v/>
      </c>
      <c r="D127" s="184"/>
      <c r="E127" s="184"/>
      <c r="F127" s="184"/>
      <c r="G127" s="184"/>
      <c r="H127" s="184"/>
      <c r="I127" s="184"/>
      <c r="J127" s="184"/>
      <c r="K127" s="184"/>
      <c r="L127" s="184"/>
      <c r="M127" s="184"/>
      <c r="N127" s="96" t="str">
        <f t="shared" si="3"/>
        <v/>
      </c>
      <c r="O127" s="184"/>
    </row>
    <row r="128" spans="1:15" ht="18.75" x14ac:dyDescent="0.25">
      <c r="A128" s="181" t="str">
        <f>IF('Fall Tiering and Targets'!A128="", "", 'Fall Tiering and Targets'!A128)</f>
        <v/>
      </c>
      <c r="B128" s="97" t="str">
        <f>IF('Fall Tiering and Targets'!G128="","",IF(AND('Fall Tiering and Targets'!H128="",'Fall Tiering and Targets'!G128&lt;&gt;""),'Fall Tiering and Targets'!G128,'Fall Tiering and Targets'!H128))</f>
        <v/>
      </c>
      <c r="C128" s="177" t="str">
        <f>IF(B128="", "", IF(B128='Fall Tiering and Targets'!$F$2, 'Fall Tiering and Targets'!$H$2, IF(B128='Fall Tiering and Targets'!$F$3, 'Fall Tiering and Targets'!$H$3, IF(B128='Fall Tiering and Targets'!$F$4, 'Fall Tiering and Targets'!$H$4, IF(B128='Fall Tiering and Targets'!$F$5, 'Fall Tiering and Targets'!$H$5, IF(B128='Fall Tiering and Targets'!$F$6, 'Fall Tiering and Targets'!$H$6))))))</f>
        <v/>
      </c>
      <c r="D128" s="185"/>
      <c r="E128" s="185"/>
      <c r="F128" s="185"/>
      <c r="G128" s="185"/>
      <c r="H128" s="185"/>
      <c r="I128" s="185"/>
      <c r="J128" s="185"/>
      <c r="K128" s="185"/>
      <c r="L128" s="185"/>
      <c r="M128" s="185"/>
      <c r="N128" s="97" t="str">
        <f t="shared" si="3"/>
        <v/>
      </c>
      <c r="O128" s="185"/>
    </row>
    <row r="129" spans="1:15" ht="18.75" x14ac:dyDescent="0.25">
      <c r="A129" s="180" t="str">
        <f>IF('Fall Tiering and Targets'!A129="", "", 'Fall Tiering and Targets'!A129)</f>
        <v/>
      </c>
      <c r="B129" s="96" t="str">
        <f>IF('Fall Tiering and Targets'!G129="","",IF(AND('Fall Tiering and Targets'!H129="",'Fall Tiering and Targets'!G129&lt;&gt;""),'Fall Tiering and Targets'!G129,'Fall Tiering and Targets'!H129))</f>
        <v/>
      </c>
      <c r="C129" s="176" t="str">
        <f>IF(B129="", "", IF(B129='Fall Tiering and Targets'!$F$2, 'Fall Tiering and Targets'!$H$2, IF(B129='Fall Tiering and Targets'!$F$3, 'Fall Tiering and Targets'!$H$3, IF(B129='Fall Tiering and Targets'!$F$4, 'Fall Tiering and Targets'!$H$4, IF(B129='Fall Tiering and Targets'!$F$5, 'Fall Tiering and Targets'!$H$5, IF(B129='Fall Tiering and Targets'!$F$6, 'Fall Tiering and Targets'!$H$6))))))</f>
        <v/>
      </c>
      <c r="D129" s="184"/>
      <c r="E129" s="184"/>
      <c r="F129" s="184"/>
      <c r="G129" s="184"/>
      <c r="H129" s="184"/>
      <c r="I129" s="184"/>
      <c r="J129" s="184"/>
      <c r="K129" s="184"/>
      <c r="L129" s="184"/>
      <c r="M129" s="184"/>
      <c r="N129" s="96" t="str">
        <f t="shared" si="3"/>
        <v/>
      </c>
      <c r="O129" s="184"/>
    </row>
    <row r="130" spans="1:15" ht="18.75" x14ac:dyDescent="0.25">
      <c r="A130" s="181" t="str">
        <f>IF('Fall Tiering and Targets'!A130="", "", 'Fall Tiering and Targets'!A130)</f>
        <v/>
      </c>
      <c r="B130" s="97" t="str">
        <f>IF('Fall Tiering and Targets'!G130="","",IF(AND('Fall Tiering and Targets'!H130="",'Fall Tiering and Targets'!G130&lt;&gt;""),'Fall Tiering and Targets'!G130,'Fall Tiering and Targets'!H130))</f>
        <v/>
      </c>
      <c r="C130" s="177" t="str">
        <f>IF(B130="", "", IF(B130='Fall Tiering and Targets'!$F$2, 'Fall Tiering and Targets'!$H$2, IF(B130='Fall Tiering and Targets'!$F$3, 'Fall Tiering and Targets'!$H$3, IF(B130='Fall Tiering and Targets'!$F$4, 'Fall Tiering and Targets'!$H$4, IF(B130='Fall Tiering and Targets'!$F$5, 'Fall Tiering and Targets'!$H$5, IF(B130='Fall Tiering and Targets'!$F$6, 'Fall Tiering and Targets'!$H$6))))))</f>
        <v/>
      </c>
      <c r="D130" s="185"/>
      <c r="E130" s="185"/>
      <c r="F130" s="185"/>
      <c r="G130" s="185"/>
      <c r="H130" s="185"/>
      <c r="I130" s="185"/>
      <c r="J130" s="185"/>
      <c r="K130" s="185"/>
      <c r="L130" s="185"/>
      <c r="M130" s="185"/>
      <c r="N130" s="97" t="str">
        <f t="shared" si="3"/>
        <v/>
      </c>
      <c r="O130" s="185"/>
    </row>
    <row r="131" spans="1:15" ht="18.75" x14ac:dyDescent="0.25">
      <c r="A131" s="180" t="str">
        <f>IF('Fall Tiering and Targets'!A131="", "", 'Fall Tiering and Targets'!A131)</f>
        <v/>
      </c>
      <c r="B131" s="96" t="str">
        <f>IF('Fall Tiering and Targets'!G131="","",IF(AND('Fall Tiering and Targets'!H131="",'Fall Tiering and Targets'!G131&lt;&gt;""),'Fall Tiering and Targets'!G131,'Fall Tiering and Targets'!H131))</f>
        <v/>
      </c>
      <c r="C131" s="176" t="str">
        <f>IF(B131="", "", IF(B131='Fall Tiering and Targets'!$F$2, 'Fall Tiering and Targets'!$H$2, IF(B131='Fall Tiering and Targets'!$F$3, 'Fall Tiering and Targets'!$H$3, IF(B131='Fall Tiering and Targets'!$F$4, 'Fall Tiering and Targets'!$H$4, IF(B131='Fall Tiering and Targets'!$F$5, 'Fall Tiering and Targets'!$H$5, IF(B131='Fall Tiering and Targets'!$F$6, 'Fall Tiering and Targets'!$H$6))))))</f>
        <v/>
      </c>
      <c r="D131" s="184"/>
      <c r="E131" s="184"/>
      <c r="F131" s="184"/>
      <c r="G131" s="184"/>
      <c r="H131" s="184"/>
      <c r="I131" s="184"/>
      <c r="J131" s="184"/>
      <c r="K131" s="184"/>
      <c r="L131" s="184"/>
      <c r="M131" s="184"/>
      <c r="N131" s="96" t="str">
        <f t="shared" si="3"/>
        <v/>
      </c>
      <c r="O131" s="184"/>
    </row>
    <row r="132" spans="1:15" ht="18.75" x14ac:dyDescent="0.25">
      <c r="A132" s="181" t="str">
        <f>IF('Fall Tiering and Targets'!A132="", "", 'Fall Tiering and Targets'!A132)</f>
        <v/>
      </c>
      <c r="B132" s="97" t="str">
        <f>IF('Fall Tiering and Targets'!G132="","",IF(AND('Fall Tiering and Targets'!H132="",'Fall Tiering and Targets'!G132&lt;&gt;""),'Fall Tiering and Targets'!G132,'Fall Tiering and Targets'!H132))</f>
        <v/>
      </c>
      <c r="C132" s="177" t="str">
        <f>IF(B132="", "", IF(B132='Fall Tiering and Targets'!$F$2, 'Fall Tiering and Targets'!$H$2, IF(B132='Fall Tiering and Targets'!$F$3, 'Fall Tiering and Targets'!$H$3, IF(B132='Fall Tiering and Targets'!$F$4, 'Fall Tiering and Targets'!$H$4, IF(B132='Fall Tiering and Targets'!$F$5, 'Fall Tiering and Targets'!$H$5, IF(B132='Fall Tiering and Targets'!$F$6, 'Fall Tiering and Targets'!$H$6))))))</f>
        <v/>
      </c>
      <c r="D132" s="185"/>
      <c r="E132" s="185"/>
      <c r="F132" s="185"/>
      <c r="G132" s="185"/>
      <c r="H132" s="185"/>
      <c r="I132" s="185"/>
      <c r="J132" s="185"/>
      <c r="K132" s="185"/>
      <c r="L132" s="185"/>
      <c r="M132" s="185"/>
      <c r="N132" s="97" t="str">
        <f t="shared" si="3"/>
        <v/>
      </c>
      <c r="O132" s="185"/>
    </row>
    <row r="133" spans="1:15" ht="18.75" x14ac:dyDescent="0.25">
      <c r="A133" s="180" t="str">
        <f>IF('Fall Tiering and Targets'!A133="", "", 'Fall Tiering and Targets'!A133)</f>
        <v/>
      </c>
      <c r="B133" s="96" t="str">
        <f>IF('Fall Tiering and Targets'!G133="","",IF(AND('Fall Tiering and Targets'!H133="",'Fall Tiering and Targets'!G133&lt;&gt;""),'Fall Tiering and Targets'!G133,'Fall Tiering and Targets'!H133))</f>
        <v/>
      </c>
      <c r="C133" s="176" t="str">
        <f>IF(B133="", "", IF(B133='Fall Tiering and Targets'!$F$2, 'Fall Tiering and Targets'!$H$2, IF(B133='Fall Tiering and Targets'!$F$3, 'Fall Tiering and Targets'!$H$3, IF(B133='Fall Tiering and Targets'!$F$4, 'Fall Tiering and Targets'!$H$4, IF(B133='Fall Tiering and Targets'!$F$5, 'Fall Tiering and Targets'!$H$5, IF(B133='Fall Tiering and Targets'!$F$6, 'Fall Tiering and Targets'!$H$6))))))</f>
        <v/>
      </c>
      <c r="D133" s="184"/>
      <c r="E133" s="184"/>
      <c r="F133" s="184"/>
      <c r="G133" s="184"/>
      <c r="H133" s="184"/>
      <c r="I133" s="184"/>
      <c r="J133" s="184"/>
      <c r="K133" s="184"/>
      <c r="L133" s="184"/>
      <c r="M133" s="184"/>
      <c r="N133" s="96" t="str">
        <f t="shared" si="3"/>
        <v/>
      </c>
      <c r="O133" s="184"/>
    </row>
    <row r="134" spans="1:15" ht="18.75" x14ac:dyDescent="0.25">
      <c r="A134" s="181" t="str">
        <f>IF('Fall Tiering and Targets'!A134="", "", 'Fall Tiering and Targets'!A134)</f>
        <v/>
      </c>
      <c r="B134" s="97" t="str">
        <f>IF('Fall Tiering and Targets'!G134="","",IF(AND('Fall Tiering and Targets'!H134="",'Fall Tiering and Targets'!G134&lt;&gt;""),'Fall Tiering and Targets'!G134,'Fall Tiering and Targets'!H134))</f>
        <v/>
      </c>
      <c r="C134" s="177" t="str">
        <f>IF(B134="", "", IF(B134='Fall Tiering and Targets'!$F$2, 'Fall Tiering and Targets'!$H$2, IF(B134='Fall Tiering and Targets'!$F$3, 'Fall Tiering and Targets'!$H$3, IF(B134='Fall Tiering and Targets'!$F$4, 'Fall Tiering and Targets'!$H$4, IF(B134='Fall Tiering and Targets'!$F$5, 'Fall Tiering and Targets'!$H$5, IF(B134='Fall Tiering and Targets'!$F$6, 'Fall Tiering and Targets'!$H$6))))))</f>
        <v/>
      </c>
      <c r="D134" s="185"/>
      <c r="E134" s="185"/>
      <c r="F134" s="185"/>
      <c r="G134" s="185"/>
      <c r="H134" s="185"/>
      <c r="I134" s="185"/>
      <c r="J134" s="185"/>
      <c r="K134" s="185"/>
      <c r="L134" s="185"/>
      <c r="M134" s="185"/>
      <c r="N134" s="97" t="str">
        <f t="shared" si="3"/>
        <v/>
      </c>
      <c r="O134" s="185"/>
    </row>
    <row r="135" spans="1:15" ht="18.75" x14ac:dyDescent="0.25">
      <c r="A135" s="180" t="str">
        <f>IF('Fall Tiering and Targets'!A135="", "", 'Fall Tiering and Targets'!A135)</f>
        <v/>
      </c>
      <c r="B135" s="96" t="str">
        <f>IF('Fall Tiering and Targets'!G135="","",IF(AND('Fall Tiering and Targets'!H135="",'Fall Tiering and Targets'!G135&lt;&gt;""),'Fall Tiering and Targets'!G135,'Fall Tiering and Targets'!H135))</f>
        <v/>
      </c>
      <c r="C135" s="176" t="str">
        <f>IF(B135="", "", IF(B135='Fall Tiering and Targets'!$F$2, 'Fall Tiering and Targets'!$H$2, IF(B135='Fall Tiering and Targets'!$F$3, 'Fall Tiering and Targets'!$H$3, IF(B135='Fall Tiering and Targets'!$F$4, 'Fall Tiering and Targets'!$H$4, IF(B135='Fall Tiering and Targets'!$F$5, 'Fall Tiering and Targets'!$H$5, IF(B135='Fall Tiering and Targets'!$F$6, 'Fall Tiering and Targets'!$H$6))))))</f>
        <v/>
      </c>
      <c r="D135" s="184"/>
      <c r="E135" s="184"/>
      <c r="F135" s="184"/>
      <c r="G135" s="184"/>
      <c r="H135" s="184"/>
      <c r="I135" s="184"/>
      <c r="J135" s="184"/>
      <c r="K135" s="184"/>
      <c r="L135" s="184"/>
      <c r="M135" s="184"/>
      <c r="N135" s="96" t="str">
        <f t="shared" si="3"/>
        <v/>
      </c>
      <c r="O135" s="184"/>
    </row>
    <row r="136" spans="1:15" ht="18.75" x14ac:dyDescent="0.25">
      <c r="A136" s="181" t="str">
        <f>IF('Fall Tiering and Targets'!A136="", "", 'Fall Tiering and Targets'!A136)</f>
        <v/>
      </c>
      <c r="B136" s="97" t="str">
        <f>IF('Fall Tiering and Targets'!G136="","",IF(AND('Fall Tiering and Targets'!H136="",'Fall Tiering and Targets'!G136&lt;&gt;""),'Fall Tiering and Targets'!G136,'Fall Tiering and Targets'!H136))</f>
        <v/>
      </c>
      <c r="C136" s="177" t="str">
        <f>IF(B136="", "", IF(B136='Fall Tiering and Targets'!$F$2, 'Fall Tiering and Targets'!$H$2, IF(B136='Fall Tiering and Targets'!$F$3, 'Fall Tiering and Targets'!$H$3, IF(B136='Fall Tiering and Targets'!$F$4, 'Fall Tiering and Targets'!$H$4, IF(B136='Fall Tiering and Targets'!$F$5, 'Fall Tiering and Targets'!$H$5, IF(B136='Fall Tiering and Targets'!$F$6, 'Fall Tiering and Targets'!$H$6))))))</f>
        <v/>
      </c>
      <c r="D136" s="185"/>
      <c r="E136" s="185"/>
      <c r="F136" s="185"/>
      <c r="G136" s="185"/>
      <c r="H136" s="185"/>
      <c r="I136" s="185"/>
      <c r="J136" s="185"/>
      <c r="K136" s="185"/>
      <c r="L136" s="185"/>
      <c r="M136" s="185"/>
      <c r="N136" s="97" t="str">
        <f t="shared" ref="N136:N167" si="4">IF(A136="", "", B136)</f>
        <v/>
      </c>
      <c r="O136" s="185"/>
    </row>
    <row r="137" spans="1:15" ht="18.75" x14ac:dyDescent="0.25">
      <c r="A137" s="180" t="str">
        <f>IF('Fall Tiering and Targets'!A137="", "", 'Fall Tiering and Targets'!A137)</f>
        <v/>
      </c>
      <c r="B137" s="96" t="str">
        <f>IF('Fall Tiering and Targets'!G137="","",IF(AND('Fall Tiering and Targets'!H137="",'Fall Tiering and Targets'!G137&lt;&gt;""),'Fall Tiering and Targets'!G137,'Fall Tiering and Targets'!H137))</f>
        <v/>
      </c>
      <c r="C137" s="176" t="str">
        <f>IF(B137="", "", IF(B137='Fall Tiering and Targets'!$F$2, 'Fall Tiering and Targets'!$H$2, IF(B137='Fall Tiering and Targets'!$F$3, 'Fall Tiering and Targets'!$H$3, IF(B137='Fall Tiering and Targets'!$F$4, 'Fall Tiering and Targets'!$H$4, IF(B137='Fall Tiering and Targets'!$F$5, 'Fall Tiering and Targets'!$H$5, IF(B137='Fall Tiering and Targets'!$F$6, 'Fall Tiering and Targets'!$H$6))))))</f>
        <v/>
      </c>
      <c r="D137" s="184"/>
      <c r="E137" s="184"/>
      <c r="F137" s="184"/>
      <c r="G137" s="184"/>
      <c r="H137" s="184"/>
      <c r="I137" s="184"/>
      <c r="J137" s="184"/>
      <c r="K137" s="184"/>
      <c r="L137" s="184"/>
      <c r="M137" s="184"/>
      <c r="N137" s="96" t="str">
        <f t="shared" si="4"/>
        <v/>
      </c>
      <c r="O137" s="184"/>
    </row>
    <row r="138" spans="1:15" ht="18.75" x14ac:dyDescent="0.25">
      <c r="A138" s="181" t="str">
        <f>IF('Fall Tiering and Targets'!A138="", "", 'Fall Tiering and Targets'!A138)</f>
        <v/>
      </c>
      <c r="B138" s="97" t="str">
        <f>IF('Fall Tiering and Targets'!G138="","",IF(AND('Fall Tiering and Targets'!H138="",'Fall Tiering and Targets'!G138&lt;&gt;""),'Fall Tiering and Targets'!G138,'Fall Tiering and Targets'!H138))</f>
        <v/>
      </c>
      <c r="C138" s="177" t="str">
        <f>IF(B138="", "", IF(B138='Fall Tiering and Targets'!$F$2, 'Fall Tiering and Targets'!$H$2, IF(B138='Fall Tiering and Targets'!$F$3, 'Fall Tiering and Targets'!$H$3, IF(B138='Fall Tiering and Targets'!$F$4, 'Fall Tiering and Targets'!$H$4, IF(B138='Fall Tiering and Targets'!$F$5, 'Fall Tiering and Targets'!$H$5, IF(B138='Fall Tiering and Targets'!$F$6, 'Fall Tiering and Targets'!$H$6))))))</f>
        <v/>
      </c>
      <c r="D138" s="185"/>
      <c r="E138" s="185"/>
      <c r="F138" s="185"/>
      <c r="G138" s="185"/>
      <c r="H138" s="185"/>
      <c r="I138" s="185"/>
      <c r="J138" s="185"/>
      <c r="K138" s="185"/>
      <c r="L138" s="185"/>
      <c r="M138" s="185"/>
      <c r="N138" s="97" t="str">
        <f t="shared" si="4"/>
        <v/>
      </c>
      <c r="O138" s="185"/>
    </row>
    <row r="139" spans="1:15" ht="18.75" x14ac:dyDescent="0.25">
      <c r="A139" s="180" t="str">
        <f>IF('Fall Tiering and Targets'!A139="", "", 'Fall Tiering and Targets'!A139)</f>
        <v/>
      </c>
      <c r="B139" s="96" t="str">
        <f>IF('Fall Tiering and Targets'!G139="","",IF(AND('Fall Tiering and Targets'!H139="",'Fall Tiering and Targets'!G139&lt;&gt;""),'Fall Tiering and Targets'!G139,'Fall Tiering and Targets'!H139))</f>
        <v/>
      </c>
      <c r="C139" s="176" t="str">
        <f>IF(B139="", "", IF(B139='Fall Tiering and Targets'!$F$2, 'Fall Tiering and Targets'!$H$2, IF(B139='Fall Tiering and Targets'!$F$3, 'Fall Tiering and Targets'!$H$3, IF(B139='Fall Tiering and Targets'!$F$4, 'Fall Tiering and Targets'!$H$4, IF(B139='Fall Tiering and Targets'!$F$5, 'Fall Tiering and Targets'!$H$5, IF(B139='Fall Tiering and Targets'!$F$6, 'Fall Tiering and Targets'!$H$6))))))</f>
        <v/>
      </c>
      <c r="D139" s="184"/>
      <c r="E139" s="184"/>
      <c r="F139" s="184"/>
      <c r="G139" s="184"/>
      <c r="H139" s="184"/>
      <c r="I139" s="184"/>
      <c r="J139" s="184"/>
      <c r="K139" s="184"/>
      <c r="L139" s="184"/>
      <c r="M139" s="184"/>
      <c r="N139" s="96" t="str">
        <f t="shared" si="4"/>
        <v/>
      </c>
      <c r="O139" s="184"/>
    </row>
    <row r="140" spans="1:15" ht="18.75" x14ac:dyDescent="0.25">
      <c r="A140" s="181" t="str">
        <f>IF('Fall Tiering and Targets'!A140="", "", 'Fall Tiering and Targets'!A140)</f>
        <v/>
      </c>
      <c r="B140" s="97" t="str">
        <f>IF('Fall Tiering and Targets'!G140="","",IF(AND('Fall Tiering and Targets'!H140="",'Fall Tiering and Targets'!G140&lt;&gt;""),'Fall Tiering and Targets'!G140,'Fall Tiering and Targets'!H140))</f>
        <v/>
      </c>
      <c r="C140" s="177" t="str">
        <f>IF(B140="", "", IF(B140='Fall Tiering and Targets'!$F$2, 'Fall Tiering and Targets'!$H$2, IF(B140='Fall Tiering and Targets'!$F$3, 'Fall Tiering and Targets'!$H$3, IF(B140='Fall Tiering and Targets'!$F$4, 'Fall Tiering and Targets'!$H$4, IF(B140='Fall Tiering and Targets'!$F$5, 'Fall Tiering and Targets'!$H$5, IF(B140='Fall Tiering and Targets'!$F$6, 'Fall Tiering and Targets'!$H$6))))))</f>
        <v/>
      </c>
      <c r="D140" s="185"/>
      <c r="E140" s="185"/>
      <c r="F140" s="185"/>
      <c r="G140" s="185"/>
      <c r="H140" s="185"/>
      <c r="I140" s="185"/>
      <c r="J140" s="185"/>
      <c r="K140" s="185"/>
      <c r="L140" s="185"/>
      <c r="M140" s="185"/>
      <c r="N140" s="97" t="str">
        <f t="shared" si="4"/>
        <v/>
      </c>
      <c r="O140" s="185"/>
    </row>
    <row r="141" spans="1:15" ht="18.75" x14ac:dyDescent="0.25">
      <c r="A141" s="180" t="str">
        <f>IF('Fall Tiering and Targets'!A141="", "", 'Fall Tiering and Targets'!A141)</f>
        <v/>
      </c>
      <c r="B141" s="96" t="str">
        <f>IF('Fall Tiering and Targets'!G141="","",IF(AND('Fall Tiering and Targets'!H141="",'Fall Tiering and Targets'!G141&lt;&gt;""),'Fall Tiering and Targets'!G141,'Fall Tiering and Targets'!H141))</f>
        <v/>
      </c>
      <c r="C141" s="176" t="str">
        <f>IF(B141="", "", IF(B141='Fall Tiering and Targets'!$F$2, 'Fall Tiering and Targets'!$H$2, IF(B141='Fall Tiering and Targets'!$F$3, 'Fall Tiering and Targets'!$H$3, IF(B141='Fall Tiering and Targets'!$F$4, 'Fall Tiering and Targets'!$H$4, IF(B141='Fall Tiering and Targets'!$F$5, 'Fall Tiering and Targets'!$H$5, IF(B141='Fall Tiering and Targets'!$F$6, 'Fall Tiering and Targets'!$H$6))))))</f>
        <v/>
      </c>
      <c r="D141" s="184"/>
      <c r="E141" s="184"/>
      <c r="F141" s="184"/>
      <c r="G141" s="184"/>
      <c r="H141" s="184"/>
      <c r="I141" s="184"/>
      <c r="J141" s="184"/>
      <c r="K141" s="184"/>
      <c r="L141" s="184"/>
      <c r="M141" s="184"/>
      <c r="N141" s="96" t="str">
        <f t="shared" si="4"/>
        <v/>
      </c>
      <c r="O141" s="184"/>
    </row>
    <row r="142" spans="1:15" ht="18.75" x14ac:dyDescent="0.25">
      <c r="A142" s="181" t="str">
        <f>IF('Fall Tiering and Targets'!A142="", "", 'Fall Tiering and Targets'!A142)</f>
        <v/>
      </c>
      <c r="B142" s="97" t="str">
        <f>IF('Fall Tiering and Targets'!G142="","",IF(AND('Fall Tiering and Targets'!H142="",'Fall Tiering and Targets'!G142&lt;&gt;""),'Fall Tiering and Targets'!G142,'Fall Tiering and Targets'!H142))</f>
        <v/>
      </c>
      <c r="C142" s="177" t="str">
        <f>IF(B142="", "", IF(B142='Fall Tiering and Targets'!$F$2, 'Fall Tiering and Targets'!$H$2, IF(B142='Fall Tiering and Targets'!$F$3, 'Fall Tiering and Targets'!$H$3, IF(B142='Fall Tiering and Targets'!$F$4, 'Fall Tiering and Targets'!$H$4, IF(B142='Fall Tiering and Targets'!$F$5, 'Fall Tiering and Targets'!$H$5, IF(B142='Fall Tiering and Targets'!$F$6, 'Fall Tiering and Targets'!$H$6))))))</f>
        <v/>
      </c>
      <c r="D142" s="185"/>
      <c r="E142" s="185"/>
      <c r="F142" s="185"/>
      <c r="G142" s="185"/>
      <c r="H142" s="185"/>
      <c r="I142" s="185"/>
      <c r="J142" s="185"/>
      <c r="K142" s="185"/>
      <c r="L142" s="185"/>
      <c r="M142" s="185"/>
      <c r="N142" s="97" t="str">
        <f t="shared" si="4"/>
        <v/>
      </c>
      <c r="O142" s="185"/>
    </row>
    <row r="143" spans="1:15" ht="18.75" x14ac:dyDescent="0.25">
      <c r="A143" s="180" t="str">
        <f>IF('Fall Tiering and Targets'!A143="", "", 'Fall Tiering and Targets'!A143)</f>
        <v/>
      </c>
      <c r="B143" s="96" t="str">
        <f>IF('Fall Tiering and Targets'!G143="","",IF(AND('Fall Tiering and Targets'!H143="",'Fall Tiering and Targets'!G143&lt;&gt;""),'Fall Tiering and Targets'!G143,'Fall Tiering and Targets'!H143))</f>
        <v/>
      </c>
      <c r="C143" s="176" t="str">
        <f>IF(B143="", "", IF(B143='Fall Tiering and Targets'!$F$2, 'Fall Tiering and Targets'!$H$2, IF(B143='Fall Tiering and Targets'!$F$3, 'Fall Tiering and Targets'!$H$3, IF(B143='Fall Tiering and Targets'!$F$4, 'Fall Tiering and Targets'!$H$4, IF(B143='Fall Tiering and Targets'!$F$5, 'Fall Tiering and Targets'!$H$5, IF(B143='Fall Tiering and Targets'!$F$6, 'Fall Tiering and Targets'!$H$6))))))</f>
        <v/>
      </c>
      <c r="D143" s="184"/>
      <c r="E143" s="184"/>
      <c r="F143" s="184"/>
      <c r="G143" s="184"/>
      <c r="H143" s="184"/>
      <c r="I143" s="184"/>
      <c r="J143" s="184"/>
      <c r="K143" s="184"/>
      <c r="L143" s="184"/>
      <c r="M143" s="184"/>
      <c r="N143" s="96" t="str">
        <f t="shared" si="4"/>
        <v/>
      </c>
      <c r="O143" s="184"/>
    </row>
    <row r="144" spans="1:15" ht="18.75" x14ac:dyDescent="0.25">
      <c r="A144" s="181" t="str">
        <f>IF('Fall Tiering and Targets'!A144="", "", 'Fall Tiering and Targets'!A144)</f>
        <v/>
      </c>
      <c r="B144" s="97" t="str">
        <f>IF('Fall Tiering and Targets'!G144="","",IF(AND('Fall Tiering and Targets'!H144="",'Fall Tiering and Targets'!G144&lt;&gt;""),'Fall Tiering and Targets'!G144,'Fall Tiering and Targets'!H144))</f>
        <v/>
      </c>
      <c r="C144" s="177" t="str">
        <f>IF(B144="", "", IF(B144='Fall Tiering and Targets'!$F$2, 'Fall Tiering and Targets'!$H$2, IF(B144='Fall Tiering and Targets'!$F$3, 'Fall Tiering and Targets'!$H$3, IF(B144='Fall Tiering and Targets'!$F$4, 'Fall Tiering and Targets'!$H$4, IF(B144='Fall Tiering and Targets'!$F$5, 'Fall Tiering and Targets'!$H$5, IF(B144='Fall Tiering and Targets'!$F$6, 'Fall Tiering and Targets'!$H$6))))))</f>
        <v/>
      </c>
      <c r="D144" s="185"/>
      <c r="E144" s="185"/>
      <c r="F144" s="185"/>
      <c r="G144" s="185"/>
      <c r="H144" s="185"/>
      <c r="I144" s="185"/>
      <c r="J144" s="185"/>
      <c r="K144" s="185"/>
      <c r="L144" s="185"/>
      <c r="M144" s="185"/>
      <c r="N144" s="97" t="str">
        <f t="shared" si="4"/>
        <v/>
      </c>
      <c r="O144" s="185"/>
    </row>
    <row r="145" spans="1:15" ht="18.75" x14ac:dyDescent="0.25">
      <c r="A145" s="180" t="str">
        <f>IF('Fall Tiering and Targets'!A145="", "", 'Fall Tiering and Targets'!A145)</f>
        <v/>
      </c>
      <c r="B145" s="96" t="str">
        <f>IF('Fall Tiering and Targets'!G145="","",IF(AND('Fall Tiering and Targets'!H145="",'Fall Tiering and Targets'!G145&lt;&gt;""),'Fall Tiering and Targets'!G145,'Fall Tiering and Targets'!H145))</f>
        <v/>
      </c>
      <c r="C145" s="176" t="str">
        <f>IF(B145="", "", IF(B145='Fall Tiering and Targets'!$F$2, 'Fall Tiering and Targets'!$H$2, IF(B145='Fall Tiering and Targets'!$F$3, 'Fall Tiering and Targets'!$H$3, IF(B145='Fall Tiering and Targets'!$F$4, 'Fall Tiering and Targets'!$H$4, IF(B145='Fall Tiering and Targets'!$F$5, 'Fall Tiering and Targets'!$H$5, IF(B145='Fall Tiering and Targets'!$F$6, 'Fall Tiering and Targets'!$H$6))))))</f>
        <v/>
      </c>
      <c r="D145" s="184"/>
      <c r="E145" s="184"/>
      <c r="F145" s="184"/>
      <c r="G145" s="184"/>
      <c r="H145" s="184"/>
      <c r="I145" s="184"/>
      <c r="J145" s="184"/>
      <c r="K145" s="184"/>
      <c r="L145" s="184"/>
      <c r="M145" s="184"/>
      <c r="N145" s="96" t="str">
        <f t="shared" si="4"/>
        <v/>
      </c>
      <c r="O145" s="184"/>
    </row>
    <row r="146" spans="1:15" ht="18.75" x14ac:dyDescent="0.25">
      <c r="A146" s="181" t="str">
        <f>IF('Fall Tiering and Targets'!A146="", "", 'Fall Tiering and Targets'!A146)</f>
        <v/>
      </c>
      <c r="B146" s="97" t="str">
        <f>IF('Fall Tiering and Targets'!G146="","",IF(AND('Fall Tiering and Targets'!H146="",'Fall Tiering and Targets'!G146&lt;&gt;""),'Fall Tiering and Targets'!G146,'Fall Tiering and Targets'!H146))</f>
        <v/>
      </c>
      <c r="C146" s="177" t="str">
        <f>IF(B146="", "", IF(B146='Fall Tiering and Targets'!$F$2, 'Fall Tiering and Targets'!$H$2, IF(B146='Fall Tiering and Targets'!$F$3, 'Fall Tiering and Targets'!$H$3, IF(B146='Fall Tiering and Targets'!$F$4, 'Fall Tiering and Targets'!$H$4, IF(B146='Fall Tiering and Targets'!$F$5, 'Fall Tiering and Targets'!$H$5, IF(B146='Fall Tiering and Targets'!$F$6, 'Fall Tiering and Targets'!$H$6))))))</f>
        <v/>
      </c>
      <c r="D146" s="185"/>
      <c r="E146" s="185"/>
      <c r="F146" s="185"/>
      <c r="G146" s="185"/>
      <c r="H146" s="185"/>
      <c r="I146" s="185"/>
      <c r="J146" s="185"/>
      <c r="K146" s="185"/>
      <c r="L146" s="185"/>
      <c r="M146" s="185"/>
      <c r="N146" s="97" t="str">
        <f t="shared" si="4"/>
        <v/>
      </c>
      <c r="O146" s="185"/>
    </row>
    <row r="147" spans="1:15" ht="18.75" x14ac:dyDescent="0.25">
      <c r="A147" s="180" t="str">
        <f>IF('Fall Tiering and Targets'!A147="", "", 'Fall Tiering and Targets'!A147)</f>
        <v/>
      </c>
      <c r="B147" s="96" t="str">
        <f>IF('Fall Tiering and Targets'!G147="","",IF(AND('Fall Tiering and Targets'!H147="",'Fall Tiering and Targets'!G147&lt;&gt;""),'Fall Tiering and Targets'!G147,'Fall Tiering and Targets'!H147))</f>
        <v/>
      </c>
      <c r="C147" s="176" t="str">
        <f>IF(B147="", "", IF(B147='Fall Tiering and Targets'!$F$2, 'Fall Tiering and Targets'!$H$2, IF(B147='Fall Tiering and Targets'!$F$3, 'Fall Tiering and Targets'!$H$3, IF(B147='Fall Tiering and Targets'!$F$4, 'Fall Tiering and Targets'!$H$4, IF(B147='Fall Tiering and Targets'!$F$5, 'Fall Tiering and Targets'!$H$5, IF(B147='Fall Tiering and Targets'!$F$6, 'Fall Tiering and Targets'!$H$6))))))</f>
        <v/>
      </c>
      <c r="D147" s="184"/>
      <c r="E147" s="184"/>
      <c r="F147" s="184"/>
      <c r="G147" s="184"/>
      <c r="H147" s="184"/>
      <c r="I147" s="184"/>
      <c r="J147" s="184"/>
      <c r="K147" s="184"/>
      <c r="L147" s="184"/>
      <c r="M147" s="184"/>
      <c r="N147" s="96" t="str">
        <f t="shared" si="4"/>
        <v/>
      </c>
      <c r="O147" s="184"/>
    </row>
    <row r="148" spans="1:15" ht="18.75" x14ac:dyDescent="0.25">
      <c r="A148" s="181" t="str">
        <f>IF('Fall Tiering and Targets'!A148="", "", 'Fall Tiering and Targets'!A148)</f>
        <v/>
      </c>
      <c r="B148" s="97" t="str">
        <f>IF('Fall Tiering and Targets'!G148="","",IF(AND('Fall Tiering and Targets'!H148="",'Fall Tiering and Targets'!G148&lt;&gt;""),'Fall Tiering and Targets'!G148,'Fall Tiering and Targets'!H148))</f>
        <v/>
      </c>
      <c r="C148" s="177" t="str">
        <f>IF(B148="", "", IF(B148='Fall Tiering and Targets'!$F$2, 'Fall Tiering and Targets'!$H$2, IF(B148='Fall Tiering and Targets'!$F$3, 'Fall Tiering and Targets'!$H$3, IF(B148='Fall Tiering and Targets'!$F$4, 'Fall Tiering and Targets'!$H$4, IF(B148='Fall Tiering and Targets'!$F$5, 'Fall Tiering and Targets'!$H$5, IF(B148='Fall Tiering and Targets'!$F$6, 'Fall Tiering and Targets'!$H$6))))))</f>
        <v/>
      </c>
      <c r="D148" s="185"/>
      <c r="E148" s="185"/>
      <c r="F148" s="185"/>
      <c r="G148" s="185"/>
      <c r="H148" s="185"/>
      <c r="I148" s="185"/>
      <c r="J148" s="185"/>
      <c r="K148" s="185"/>
      <c r="L148" s="185"/>
      <c r="M148" s="185"/>
      <c r="N148" s="97" t="str">
        <f t="shared" si="4"/>
        <v/>
      </c>
      <c r="O148" s="185"/>
    </row>
    <row r="149" spans="1:15" ht="18.75" x14ac:dyDescent="0.25">
      <c r="A149" s="180" t="str">
        <f>IF('Fall Tiering and Targets'!A149="", "", 'Fall Tiering and Targets'!A149)</f>
        <v/>
      </c>
      <c r="B149" s="96" t="str">
        <f>IF('Fall Tiering and Targets'!G149="","",IF(AND('Fall Tiering and Targets'!H149="",'Fall Tiering and Targets'!G149&lt;&gt;""),'Fall Tiering and Targets'!G149,'Fall Tiering and Targets'!H149))</f>
        <v/>
      </c>
      <c r="C149" s="176" t="str">
        <f>IF(B149="", "", IF(B149='Fall Tiering and Targets'!$F$2, 'Fall Tiering and Targets'!$H$2, IF(B149='Fall Tiering and Targets'!$F$3, 'Fall Tiering and Targets'!$H$3, IF(B149='Fall Tiering and Targets'!$F$4, 'Fall Tiering and Targets'!$H$4, IF(B149='Fall Tiering and Targets'!$F$5, 'Fall Tiering and Targets'!$H$5, IF(B149='Fall Tiering and Targets'!$F$6, 'Fall Tiering and Targets'!$H$6))))))</f>
        <v/>
      </c>
      <c r="D149" s="184"/>
      <c r="E149" s="184"/>
      <c r="F149" s="184"/>
      <c r="G149" s="184"/>
      <c r="H149" s="184"/>
      <c r="I149" s="184"/>
      <c r="J149" s="184"/>
      <c r="K149" s="184"/>
      <c r="L149" s="184"/>
      <c r="M149" s="184"/>
      <c r="N149" s="96" t="str">
        <f t="shared" si="4"/>
        <v/>
      </c>
      <c r="O149" s="184"/>
    </row>
    <row r="150" spans="1:15" ht="18.75" x14ac:dyDescent="0.25">
      <c r="A150" s="181" t="str">
        <f>IF('Fall Tiering and Targets'!A150="", "", 'Fall Tiering and Targets'!A150)</f>
        <v/>
      </c>
      <c r="B150" s="97" t="str">
        <f>IF('Fall Tiering and Targets'!G150="","",IF(AND('Fall Tiering and Targets'!H150="",'Fall Tiering and Targets'!G150&lt;&gt;""),'Fall Tiering and Targets'!G150,'Fall Tiering and Targets'!H150))</f>
        <v/>
      </c>
      <c r="C150" s="177" t="str">
        <f>IF(B150="", "", IF(B150='Fall Tiering and Targets'!$F$2, 'Fall Tiering and Targets'!$H$2, IF(B150='Fall Tiering and Targets'!$F$3, 'Fall Tiering and Targets'!$H$3, IF(B150='Fall Tiering and Targets'!$F$4, 'Fall Tiering and Targets'!$H$4, IF(B150='Fall Tiering and Targets'!$F$5, 'Fall Tiering and Targets'!$H$5, IF(B150='Fall Tiering and Targets'!$F$6, 'Fall Tiering and Targets'!$H$6))))))</f>
        <v/>
      </c>
      <c r="D150" s="185"/>
      <c r="E150" s="185"/>
      <c r="F150" s="185"/>
      <c r="G150" s="185"/>
      <c r="H150" s="185"/>
      <c r="I150" s="185"/>
      <c r="J150" s="185"/>
      <c r="K150" s="185"/>
      <c r="L150" s="185"/>
      <c r="M150" s="185"/>
      <c r="N150" s="97" t="str">
        <f t="shared" si="4"/>
        <v/>
      </c>
      <c r="O150" s="185"/>
    </row>
    <row r="151" spans="1:15" ht="18.75" x14ac:dyDescent="0.25">
      <c r="A151" s="180" t="str">
        <f>IF('Fall Tiering and Targets'!A151="", "", 'Fall Tiering and Targets'!A151)</f>
        <v/>
      </c>
      <c r="B151" s="96" t="str">
        <f>IF('Fall Tiering and Targets'!G151="","",IF(AND('Fall Tiering and Targets'!H151="",'Fall Tiering and Targets'!G151&lt;&gt;""),'Fall Tiering and Targets'!G151,'Fall Tiering and Targets'!H151))</f>
        <v/>
      </c>
      <c r="C151" s="176" t="str">
        <f>IF(B151="", "", IF(B151='Fall Tiering and Targets'!$F$2, 'Fall Tiering and Targets'!$H$2, IF(B151='Fall Tiering and Targets'!$F$3, 'Fall Tiering and Targets'!$H$3, IF(B151='Fall Tiering and Targets'!$F$4, 'Fall Tiering and Targets'!$H$4, IF(B151='Fall Tiering and Targets'!$F$5, 'Fall Tiering and Targets'!$H$5, IF(B151='Fall Tiering and Targets'!$F$6, 'Fall Tiering and Targets'!$H$6))))))</f>
        <v/>
      </c>
      <c r="D151" s="184"/>
      <c r="E151" s="184"/>
      <c r="F151" s="184"/>
      <c r="G151" s="184"/>
      <c r="H151" s="184"/>
      <c r="I151" s="184"/>
      <c r="J151" s="184"/>
      <c r="K151" s="184"/>
      <c r="L151" s="184"/>
      <c r="M151" s="184"/>
      <c r="N151" s="96" t="str">
        <f t="shared" si="4"/>
        <v/>
      </c>
      <c r="O151" s="184"/>
    </row>
    <row r="152" spans="1:15" ht="18.75" x14ac:dyDescent="0.25">
      <c r="A152" s="181" t="str">
        <f>IF('Fall Tiering and Targets'!A152="", "", 'Fall Tiering and Targets'!A152)</f>
        <v/>
      </c>
      <c r="B152" s="97" t="str">
        <f>IF('Fall Tiering and Targets'!G152="","",IF(AND('Fall Tiering and Targets'!H152="",'Fall Tiering and Targets'!G152&lt;&gt;""),'Fall Tiering and Targets'!G152,'Fall Tiering and Targets'!H152))</f>
        <v/>
      </c>
      <c r="C152" s="177" t="str">
        <f>IF(B152="", "", IF(B152='Fall Tiering and Targets'!$F$2, 'Fall Tiering and Targets'!$H$2, IF(B152='Fall Tiering and Targets'!$F$3, 'Fall Tiering and Targets'!$H$3, IF(B152='Fall Tiering and Targets'!$F$4, 'Fall Tiering and Targets'!$H$4, IF(B152='Fall Tiering and Targets'!$F$5, 'Fall Tiering and Targets'!$H$5, IF(B152='Fall Tiering and Targets'!$F$6, 'Fall Tiering and Targets'!$H$6))))))</f>
        <v/>
      </c>
      <c r="D152" s="185"/>
      <c r="E152" s="185"/>
      <c r="F152" s="185"/>
      <c r="G152" s="185"/>
      <c r="H152" s="185"/>
      <c r="I152" s="185"/>
      <c r="J152" s="185"/>
      <c r="K152" s="185"/>
      <c r="L152" s="185"/>
      <c r="M152" s="185"/>
      <c r="N152" s="97" t="str">
        <f t="shared" si="4"/>
        <v/>
      </c>
      <c r="O152" s="185"/>
    </row>
    <row r="153" spans="1:15" ht="18.75" x14ac:dyDescent="0.25">
      <c r="A153" s="180" t="str">
        <f>IF('Fall Tiering and Targets'!A153="", "", 'Fall Tiering and Targets'!A153)</f>
        <v/>
      </c>
      <c r="B153" s="96" t="str">
        <f>IF('Fall Tiering and Targets'!G153="","",IF(AND('Fall Tiering and Targets'!H153="",'Fall Tiering and Targets'!G153&lt;&gt;""),'Fall Tiering and Targets'!G153,'Fall Tiering and Targets'!H153))</f>
        <v/>
      </c>
      <c r="C153" s="176" t="str">
        <f>IF(B153="", "", IF(B153='Fall Tiering and Targets'!$F$2, 'Fall Tiering and Targets'!$H$2, IF(B153='Fall Tiering and Targets'!$F$3, 'Fall Tiering and Targets'!$H$3, IF(B153='Fall Tiering and Targets'!$F$4, 'Fall Tiering and Targets'!$H$4, IF(B153='Fall Tiering and Targets'!$F$5, 'Fall Tiering and Targets'!$H$5, IF(B153='Fall Tiering and Targets'!$F$6, 'Fall Tiering and Targets'!$H$6))))))</f>
        <v/>
      </c>
      <c r="D153" s="184"/>
      <c r="E153" s="184"/>
      <c r="F153" s="184"/>
      <c r="G153" s="184"/>
      <c r="H153" s="184"/>
      <c r="I153" s="184"/>
      <c r="J153" s="184"/>
      <c r="K153" s="184"/>
      <c r="L153" s="184"/>
      <c r="M153" s="184"/>
      <c r="N153" s="96" t="str">
        <f t="shared" si="4"/>
        <v/>
      </c>
      <c r="O153" s="184"/>
    </row>
    <row r="154" spans="1:15" ht="18.75" x14ac:dyDescent="0.25">
      <c r="A154" s="181" t="str">
        <f>IF('Fall Tiering and Targets'!A154="", "", 'Fall Tiering and Targets'!A154)</f>
        <v/>
      </c>
      <c r="B154" s="97" t="str">
        <f>IF('Fall Tiering and Targets'!G154="","",IF(AND('Fall Tiering and Targets'!H154="",'Fall Tiering and Targets'!G154&lt;&gt;""),'Fall Tiering and Targets'!G154,'Fall Tiering and Targets'!H154))</f>
        <v/>
      </c>
      <c r="C154" s="177" t="str">
        <f>IF(B154="", "", IF(B154='Fall Tiering and Targets'!$F$2, 'Fall Tiering and Targets'!$H$2, IF(B154='Fall Tiering and Targets'!$F$3, 'Fall Tiering and Targets'!$H$3, IF(B154='Fall Tiering and Targets'!$F$4, 'Fall Tiering and Targets'!$H$4, IF(B154='Fall Tiering and Targets'!$F$5, 'Fall Tiering and Targets'!$H$5, IF(B154='Fall Tiering and Targets'!$F$6, 'Fall Tiering and Targets'!$H$6))))))</f>
        <v/>
      </c>
      <c r="D154" s="185"/>
      <c r="E154" s="185"/>
      <c r="F154" s="185"/>
      <c r="G154" s="185"/>
      <c r="H154" s="185"/>
      <c r="I154" s="185"/>
      <c r="J154" s="185"/>
      <c r="K154" s="185"/>
      <c r="L154" s="185"/>
      <c r="M154" s="185"/>
      <c r="N154" s="97" t="str">
        <f t="shared" si="4"/>
        <v/>
      </c>
      <c r="O154" s="185"/>
    </row>
    <row r="155" spans="1:15" ht="18.75" x14ac:dyDescent="0.25">
      <c r="A155" s="180" t="str">
        <f>IF('Fall Tiering and Targets'!A155="", "", 'Fall Tiering and Targets'!A155)</f>
        <v/>
      </c>
      <c r="B155" s="96" t="str">
        <f>IF('Fall Tiering and Targets'!G155="","",IF(AND('Fall Tiering and Targets'!H155="",'Fall Tiering and Targets'!G155&lt;&gt;""),'Fall Tiering and Targets'!G155,'Fall Tiering and Targets'!H155))</f>
        <v/>
      </c>
      <c r="C155" s="176" t="str">
        <f>IF(B155="", "", IF(B155='Fall Tiering and Targets'!$F$2, 'Fall Tiering and Targets'!$H$2, IF(B155='Fall Tiering and Targets'!$F$3, 'Fall Tiering and Targets'!$H$3, IF(B155='Fall Tiering and Targets'!$F$4, 'Fall Tiering and Targets'!$H$4, IF(B155='Fall Tiering and Targets'!$F$5, 'Fall Tiering and Targets'!$H$5, IF(B155='Fall Tiering and Targets'!$F$6, 'Fall Tiering and Targets'!$H$6))))))</f>
        <v/>
      </c>
      <c r="D155" s="184"/>
      <c r="E155" s="184"/>
      <c r="F155" s="184"/>
      <c r="G155" s="184"/>
      <c r="H155" s="184"/>
      <c r="I155" s="184"/>
      <c r="J155" s="184"/>
      <c r="K155" s="184"/>
      <c r="L155" s="184"/>
      <c r="M155" s="184"/>
      <c r="N155" s="96" t="str">
        <f t="shared" si="4"/>
        <v/>
      </c>
      <c r="O155" s="184"/>
    </row>
    <row r="156" spans="1:15" ht="18.75" x14ac:dyDescent="0.25">
      <c r="A156" s="181" t="str">
        <f>IF('Fall Tiering and Targets'!A156="", "", 'Fall Tiering and Targets'!A156)</f>
        <v/>
      </c>
      <c r="B156" s="97" t="str">
        <f>IF('Fall Tiering and Targets'!G156="","",IF(AND('Fall Tiering and Targets'!H156="",'Fall Tiering and Targets'!G156&lt;&gt;""),'Fall Tiering and Targets'!G156,'Fall Tiering and Targets'!H156))</f>
        <v/>
      </c>
      <c r="C156" s="177" t="str">
        <f>IF(B156="", "", IF(B156='Fall Tiering and Targets'!$F$2, 'Fall Tiering and Targets'!$H$2, IF(B156='Fall Tiering and Targets'!$F$3, 'Fall Tiering and Targets'!$H$3, IF(B156='Fall Tiering and Targets'!$F$4, 'Fall Tiering and Targets'!$H$4, IF(B156='Fall Tiering and Targets'!$F$5, 'Fall Tiering and Targets'!$H$5, IF(B156='Fall Tiering and Targets'!$F$6, 'Fall Tiering and Targets'!$H$6))))))</f>
        <v/>
      </c>
      <c r="D156" s="185"/>
      <c r="E156" s="185"/>
      <c r="F156" s="185"/>
      <c r="G156" s="185"/>
      <c r="H156" s="185"/>
      <c r="I156" s="185"/>
      <c r="J156" s="185"/>
      <c r="K156" s="185"/>
      <c r="L156" s="185"/>
      <c r="M156" s="185"/>
      <c r="N156" s="97" t="str">
        <f t="shared" si="4"/>
        <v/>
      </c>
      <c r="O156" s="185"/>
    </row>
    <row r="157" spans="1:15" ht="18.75" x14ac:dyDescent="0.25">
      <c r="A157" s="180" t="str">
        <f>IF('Fall Tiering and Targets'!A157="", "", 'Fall Tiering and Targets'!A157)</f>
        <v/>
      </c>
      <c r="B157" s="96" t="str">
        <f>IF('Fall Tiering and Targets'!G157="","",IF(AND('Fall Tiering and Targets'!H157="",'Fall Tiering and Targets'!G157&lt;&gt;""),'Fall Tiering and Targets'!G157,'Fall Tiering and Targets'!H157))</f>
        <v/>
      </c>
      <c r="C157" s="176" t="str">
        <f>IF(B157="", "", IF(B157='Fall Tiering and Targets'!$F$2, 'Fall Tiering and Targets'!$H$2, IF(B157='Fall Tiering and Targets'!$F$3, 'Fall Tiering and Targets'!$H$3, IF(B157='Fall Tiering and Targets'!$F$4, 'Fall Tiering and Targets'!$H$4, IF(B157='Fall Tiering and Targets'!$F$5, 'Fall Tiering and Targets'!$H$5, IF(B157='Fall Tiering and Targets'!$F$6, 'Fall Tiering and Targets'!$H$6))))))</f>
        <v/>
      </c>
      <c r="D157" s="184"/>
      <c r="E157" s="184"/>
      <c r="F157" s="184"/>
      <c r="G157" s="184"/>
      <c r="H157" s="184"/>
      <c r="I157" s="184"/>
      <c r="J157" s="184"/>
      <c r="K157" s="184"/>
      <c r="L157" s="184"/>
      <c r="M157" s="184"/>
      <c r="N157" s="96" t="str">
        <f t="shared" si="4"/>
        <v/>
      </c>
      <c r="O157" s="184"/>
    </row>
    <row r="158" spans="1:15" ht="18.75" x14ac:dyDescent="0.25">
      <c r="A158" s="181" t="str">
        <f>IF('Fall Tiering and Targets'!A158="", "", 'Fall Tiering and Targets'!A158)</f>
        <v/>
      </c>
      <c r="B158" s="97" t="str">
        <f>IF('Fall Tiering and Targets'!G158="","",IF(AND('Fall Tiering and Targets'!H158="",'Fall Tiering and Targets'!G158&lt;&gt;""),'Fall Tiering and Targets'!G158,'Fall Tiering and Targets'!H158))</f>
        <v/>
      </c>
      <c r="C158" s="177" t="str">
        <f>IF(B158="", "", IF(B158='Fall Tiering and Targets'!$F$2, 'Fall Tiering and Targets'!$H$2, IF(B158='Fall Tiering and Targets'!$F$3, 'Fall Tiering and Targets'!$H$3, IF(B158='Fall Tiering and Targets'!$F$4, 'Fall Tiering and Targets'!$H$4, IF(B158='Fall Tiering and Targets'!$F$5, 'Fall Tiering and Targets'!$H$5, IF(B158='Fall Tiering and Targets'!$F$6, 'Fall Tiering and Targets'!$H$6))))))</f>
        <v/>
      </c>
      <c r="D158" s="185"/>
      <c r="E158" s="185"/>
      <c r="F158" s="185"/>
      <c r="G158" s="185"/>
      <c r="H158" s="185"/>
      <c r="I158" s="185"/>
      <c r="J158" s="185"/>
      <c r="K158" s="185"/>
      <c r="L158" s="185"/>
      <c r="M158" s="185"/>
      <c r="N158" s="97" t="str">
        <f t="shared" si="4"/>
        <v/>
      </c>
      <c r="O158" s="185"/>
    </row>
    <row r="159" spans="1:15" ht="18.75" x14ac:dyDescent="0.25">
      <c r="A159" s="180" t="str">
        <f>IF('Fall Tiering and Targets'!A159="", "", 'Fall Tiering and Targets'!A159)</f>
        <v/>
      </c>
      <c r="B159" s="96" t="str">
        <f>IF('Fall Tiering and Targets'!G159="","",IF(AND('Fall Tiering and Targets'!H159="",'Fall Tiering and Targets'!G159&lt;&gt;""),'Fall Tiering and Targets'!G159,'Fall Tiering and Targets'!H159))</f>
        <v/>
      </c>
      <c r="C159" s="176" t="str">
        <f>IF(B159="", "", IF(B159='Fall Tiering and Targets'!$F$2, 'Fall Tiering and Targets'!$H$2, IF(B159='Fall Tiering and Targets'!$F$3, 'Fall Tiering and Targets'!$H$3, IF(B159='Fall Tiering and Targets'!$F$4, 'Fall Tiering and Targets'!$H$4, IF(B159='Fall Tiering and Targets'!$F$5, 'Fall Tiering and Targets'!$H$5, IF(B159='Fall Tiering and Targets'!$F$6, 'Fall Tiering and Targets'!$H$6))))))</f>
        <v/>
      </c>
      <c r="D159" s="184"/>
      <c r="E159" s="184"/>
      <c r="F159" s="184"/>
      <c r="G159" s="184"/>
      <c r="H159" s="184"/>
      <c r="I159" s="184"/>
      <c r="J159" s="184"/>
      <c r="K159" s="184"/>
      <c r="L159" s="184"/>
      <c r="M159" s="184"/>
      <c r="N159" s="96" t="str">
        <f t="shared" si="4"/>
        <v/>
      </c>
      <c r="O159" s="184"/>
    </row>
    <row r="160" spans="1:15" ht="18.75" x14ac:dyDescent="0.25">
      <c r="A160" s="181" t="str">
        <f>IF('Fall Tiering and Targets'!A160="", "", 'Fall Tiering and Targets'!A160)</f>
        <v/>
      </c>
      <c r="B160" s="97" t="str">
        <f>IF('Fall Tiering and Targets'!G160="","",IF(AND('Fall Tiering and Targets'!H160="",'Fall Tiering and Targets'!G160&lt;&gt;""),'Fall Tiering and Targets'!G160,'Fall Tiering and Targets'!H160))</f>
        <v/>
      </c>
      <c r="C160" s="177" t="str">
        <f>IF(B160="", "", IF(B160='Fall Tiering and Targets'!$F$2, 'Fall Tiering and Targets'!$H$2, IF(B160='Fall Tiering and Targets'!$F$3, 'Fall Tiering and Targets'!$H$3, IF(B160='Fall Tiering and Targets'!$F$4, 'Fall Tiering and Targets'!$H$4, IF(B160='Fall Tiering and Targets'!$F$5, 'Fall Tiering and Targets'!$H$5, IF(B160='Fall Tiering and Targets'!$F$6, 'Fall Tiering and Targets'!$H$6))))))</f>
        <v/>
      </c>
      <c r="D160" s="185"/>
      <c r="E160" s="185"/>
      <c r="F160" s="185"/>
      <c r="G160" s="185"/>
      <c r="H160" s="185"/>
      <c r="I160" s="185"/>
      <c r="J160" s="185"/>
      <c r="K160" s="185"/>
      <c r="L160" s="185"/>
      <c r="M160" s="185"/>
      <c r="N160" s="97" t="str">
        <f t="shared" si="4"/>
        <v/>
      </c>
      <c r="O160" s="185"/>
    </row>
    <row r="161" spans="1:15" ht="18.75" x14ac:dyDescent="0.25">
      <c r="A161" s="180" t="str">
        <f>IF('Fall Tiering and Targets'!A161="", "", 'Fall Tiering and Targets'!A161)</f>
        <v/>
      </c>
      <c r="B161" s="96" t="str">
        <f>IF('Fall Tiering and Targets'!G161="","",IF(AND('Fall Tiering and Targets'!H161="",'Fall Tiering and Targets'!G161&lt;&gt;""),'Fall Tiering and Targets'!G161,'Fall Tiering and Targets'!H161))</f>
        <v/>
      </c>
      <c r="C161" s="176" t="str">
        <f>IF(B161="", "", IF(B161='Fall Tiering and Targets'!$F$2, 'Fall Tiering and Targets'!$H$2, IF(B161='Fall Tiering and Targets'!$F$3, 'Fall Tiering and Targets'!$H$3, IF(B161='Fall Tiering and Targets'!$F$4, 'Fall Tiering and Targets'!$H$4, IF(B161='Fall Tiering and Targets'!$F$5, 'Fall Tiering and Targets'!$H$5, IF(B161='Fall Tiering and Targets'!$F$6, 'Fall Tiering and Targets'!$H$6))))))</f>
        <v/>
      </c>
      <c r="D161" s="184"/>
      <c r="E161" s="184"/>
      <c r="F161" s="184"/>
      <c r="G161" s="184"/>
      <c r="H161" s="184"/>
      <c r="I161" s="184"/>
      <c r="J161" s="184"/>
      <c r="K161" s="184"/>
      <c r="L161" s="184"/>
      <c r="M161" s="184"/>
      <c r="N161" s="96" t="str">
        <f t="shared" si="4"/>
        <v/>
      </c>
      <c r="O161" s="184"/>
    </row>
    <row r="162" spans="1:15" ht="18.75" x14ac:dyDescent="0.25">
      <c r="A162" s="181" t="str">
        <f>IF('Fall Tiering and Targets'!A162="", "", 'Fall Tiering and Targets'!A162)</f>
        <v/>
      </c>
      <c r="B162" s="97" t="str">
        <f>IF('Fall Tiering and Targets'!G162="","",IF(AND('Fall Tiering and Targets'!H162="",'Fall Tiering and Targets'!G162&lt;&gt;""),'Fall Tiering and Targets'!G162,'Fall Tiering and Targets'!H162))</f>
        <v/>
      </c>
      <c r="C162" s="177" t="str">
        <f>IF(B162="", "", IF(B162='Fall Tiering and Targets'!$F$2, 'Fall Tiering and Targets'!$H$2, IF(B162='Fall Tiering and Targets'!$F$3, 'Fall Tiering and Targets'!$H$3, IF(B162='Fall Tiering and Targets'!$F$4, 'Fall Tiering and Targets'!$H$4, IF(B162='Fall Tiering and Targets'!$F$5, 'Fall Tiering and Targets'!$H$5, IF(B162='Fall Tiering and Targets'!$F$6, 'Fall Tiering and Targets'!$H$6))))))</f>
        <v/>
      </c>
      <c r="D162" s="185"/>
      <c r="E162" s="185"/>
      <c r="F162" s="185"/>
      <c r="G162" s="185"/>
      <c r="H162" s="185"/>
      <c r="I162" s="185"/>
      <c r="J162" s="185"/>
      <c r="K162" s="185"/>
      <c r="L162" s="185"/>
      <c r="M162" s="185"/>
      <c r="N162" s="97" t="str">
        <f t="shared" si="4"/>
        <v/>
      </c>
      <c r="O162" s="185"/>
    </row>
    <row r="163" spans="1:15" ht="18.75" x14ac:dyDescent="0.25">
      <c r="A163" s="180" t="str">
        <f>IF('Fall Tiering and Targets'!A163="", "", 'Fall Tiering and Targets'!A163)</f>
        <v/>
      </c>
      <c r="B163" s="96" t="str">
        <f>IF('Fall Tiering and Targets'!G163="","",IF(AND('Fall Tiering and Targets'!H163="",'Fall Tiering and Targets'!G163&lt;&gt;""),'Fall Tiering and Targets'!G163,'Fall Tiering and Targets'!H163))</f>
        <v/>
      </c>
      <c r="C163" s="176" t="str">
        <f>IF(B163="", "", IF(B163='Fall Tiering and Targets'!$F$2, 'Fall Tiering and Targets'!$H$2, IF(B163='Fall Tiering and Targets'!$F$3, 'Fall Tiering and Targets'!$H$3, IF(B163='Fall Tiering and Targets'!$F$4, 'Fall Tiering and Targets'!$H$4, IF(B163='Fall Tiering and Targets'!$F$5, 'Fall Tiering and Targets'!$H$5, IF(B163='Fall Tiering and Targets'!$F$6, 'Fall Tiering and Targets'!$H$6))))))</f>
        <v/>
      </c>
      <c r="D163" s="184"/>
      <c r="E163" s="184"/>
      <c r="F163" s="184"/>
      <c r="G163" s="184"/>
      <c r="H163" s="184"/>
      <c r="I163" s="184"/>
      <c r="J163" s="184"/>
      <c r="K163" s="184"/>
      <c r="L163" s="184"/>
      <c r="M163" s="184"/>
      <c r="N163" s="96" t="str">
        <f t="shared" si="4"/>
        <v/>
      </c>
      <c r="O163" s="184"/>
    </row>
    <row r="164" spans="1:15" ht="18.75" x14ac:dyDescent="0.25">
      <c r="A164" s="181" t="str">
        <f>IF('Fall Tiering and Targets'!A164="", "", 'Fall Tiering and Targets'!A164)</f>
        <v/>
      </c>
      <c r="B164" s="97" t="str">
        <f>IF('Fall Tiering and Targets'!G164="","",IF(AND('Fall Tiering and Targets'!H164="",'Fall Tiering and Targets'!G164&lt;&gt;""),'Fall Tiering and Targets'!G164,'Fall Tiering and Targets'!H164))</f>
        <v/>
      </c>
      <c r="C164" s="177" t="str">
        <f>IF(B164="", "", IF(B164='Fall Tiering and Targets'!$F$2, 'Fall Tiering and Targets'!$H$2, IF(B164='Fall Tiering and Targets'!$F$3, 'Fall Tiering and Targets'!$H$3, IF(B164='Fall Tiering and Targets'!$F$4, 'Fall Tiering and Targets'!$H$4, IF(B164='Fall Tiering and Targets'!$F$5, 'Fall Tiering and Targets'!$H$5, IF(B164='Fall Tiering and Targets'!$F$6, 'Fall Tiering and Targets'!$H$6))))))</f>
        <v/>
      </c>
      <c r="D164" s="185"/>
      <c r="E164" s="185"/>
      <c r="F164" s="185"/>
      <c r="G164" s="185"/>
      <c r="H164" s="185"/>
      <c r="I164" s="185"/>
      <c r="J164" s="185"/>
      <c r="K164" s="185"/>
      <c r="L164" s="185"/>
      <c r="M164" s="185"/>
      <c r="N164" s="97" t="str">
        <f t="shared" si="4"/>
        <v/>
      </c>
      <c r="O164" s="185"/>
    </row>
    <row r="165" spans="1:15" ht="18.75" x14ac:dyDescent="0.25">
      <c r="A165" s="180" t="str">
        <f>IF('Fall Tiering and Targets'!A165="", "", 'Fall Tiering and Targets'!A165)</f>
        <v/>
      </c>
      <c r="B165" s="96" t="str">
        <f>IF('Fall Tiering and Targets'!G165="","",IF(AND('Fall Tiering and Targets'!H165="",'Fall Tiering and Targets'!G165&lt;&gt;""),'Fall Tiering and Targets'!G165,'Fall Tiering and Targets'!H165))</f>
        <v/>
      </c>
      <c r="C165" s="176" t="str">
        <f>IF(B165="", "", IF(B165='Fall Tiering and Targets'!$F$2, 'Fall Tiering and Targets'!$H$2, IF(B165='Fall Tiering and Targets'!$F$3, 'Fall Tiering and Targets'!$H$3, IF(B165='Fall Tiering and Targets'!$F$4, 'Fall Tiering and Targets'!$H$4, IF(B165='Fall Tiering and Targets'!$F$5, 'Fall Tiering and Targets'!$H$5, IF(B165='Fall Tiering and Targets'!$F$6, 'Fall Tiering and Targets'!$H$6))))))</f>
        <v/>
      </c>
      <c r="D165" s="184"/>
      <c r="E165" s="184"/>
      <c r="F165" s="184"/>
      <c r="G165" s="184"/>
      <c r="H165" s="184"/>
      <c r="I165" s="184"/>
      <c r="J165" s="184"/>
      <c r="K165" s="184"/>
      <c r="L165" s="184"/>
      <c r="M165" s="184"/>
      <c r="N165" s="96" t="str">
        <f t="shared" si="4"/>
        <v/>
      </c>
      <c r="O165" s="184"/>
    </row>
    <row r="166" spans="1:15" ht="18.75" x14ac:dyDescent="0.25">
      <c r="A166" s="181" t="str">
        <f>IF('Fall Tiering and Targets'!A166="", "", 'Fall Tiering and Targets'!A166)</f>
        <v/>
      </c>
      <c r="B166" s="97" t="str">
        <f>IF('Fall Tiering and Targets'!G166="","",IF(AND('Fall Tiering and Targets'!H166="",'Fall Tiering and Targets'!G166&lt;&gt;""),'Fall Tiering and Targets'!G166,'Fall Tiering and Targets'!H166))</f>
        <v/>
      </c>
      <c r="C166" s="177" t="str">
        <f>IF(B166="", "", IF(B166='Fall Tiering and Targets'!$F$2, 'Fall Tiering and Targets'!$H$2, IF(B166='Fall Tiering and Targets'!$F$3, 'Fall Tiering and Targets'!$H$3, IF(B166='Fall Tiering and Targets'!$F$4, 'Fall Tiering and Targets'!$H$4, IF(B166='Fall Tiering and Targets'!$F$5, 'Fall Tiering and Targets'!$H$5, IF(B166='Fall Tiering and Targets'!$F$6, 'Fall Tiering and Targets'!$H$6))))))</f>
        <v/>
      </c>
      <c r="D166" s="185"/>
      <c r="E166" s="185"/>
      <c r="F166" s="185"/>
      <c r="G166" s="185"/>
      <c r="H166" s="185"/>
      <c r="I166" s="185"/>
      <c r="J166" s="185"/>
      <c r="K166" s="185"/>
      <c r="L166" s="185"/>
      <c r="M166" s="185"/>
      <c r="N166" s="97" t="str">
        <f t="shared" si="4"/>
        <v/>
      </c>
      <c r="O166" s="185"/>
    </row>
    <row r="167" spans="1:15" ht="18.75" x14ac:dyDescent="0.25">
      <c r="A167" s="180" t="str">
        <f>IF('Fall Tiering and Targets'!A167="", "", 'Fall Tiering and Targets'!A167)</f>
        <v/>
      </c>
      <c r="B167" s="96" t="str">
        <f>IF('Fall Tiering and Targets'!G167="","",IF(AND('Fall Tiering and Targets'!H167="",'Fall Tiering and Targets'!G167&lt;&gt;""),'Fall Tiering and Targets'!G167,'Fall Tiering and Targets'!H167))</f>
        <v/>
      </c>
      <c r="C167" s="176" t="str">
        <f>IF(B167="", "", IF(B167='Fall Tiering and Targets'!$F$2, 'Fall Tiering and Targets'!$H$2, IF(B167='Fall Tiering and Targets'!$F$3, 'Fall Tiering and Targets'!$H$3, IF(B167='Fall Tiering and Targets'!$F$4, 'Fall Tiering and Targets'!$H$4, IF(B167='Fall Tiering and Targets'!$F$5, 'Fall Tiering and Targets'!$H$5, IF(B167='Fall Tiering and Targets'!$F$6, 'Fall Tiering and Targets'!$H$6))))))</f>
        <v/>
      </c>
      <c r="D167" s="184"/>
      <c r="E167" s="184"/>
      <c r="F167" s="184"/>
      <c r="G167" s="184"/>
      <c r="H167" s="184"/>
      <c r="I167" s="184"/>
      <c r="J167" s="184"/>
      <c r="K167" s="184"/>
      <c r="L167" s="184"/>
      <c r="M167" s="184"/>
      <c r="N167" s="96" t="str">
        <f t="shared" si="4"/>
        <v/>
      </c>
      <c r="O167" s="184"/>
    </row>
    <row r="168" spans="1:15" ht="18.75" x14ac:dyDescent="0.25">
      <c r="A168" s="181" t="str">
        <f>IF('Fall Tiering and Targets'!A168="", "", 'Fall Tiering and Targets'!A168)</f>
        <v/>
      </c>
      <c r="B168" s="97" t="str">
        <f>IF('Fall Tiering and Targets'!G168="","",IF(AND('Fall Tiering and Targets'!H168="",'Fall Tiering and Targets'!G168&lt;&gt;""),'Fall Tiering and Targets'!G168,'Fall Tiering and Targets'!H168))</f>
        <v/>
      </c>
      <c r="C168" s="177" t="str">
        <f>IF(B168="", "", IF(B168='Fall Tiering and Targets'!$F$2, 'Fall Tiering and Targets'!$H$2, IF(B168='Fall Tiering and Targets'!$F$3, 'Fall Tiering and Targets'!$H$3, IF(B168='Fall Tiering and Targets'!$F$4, 'Fall Tiering and Targets'!$H$4, IF(B168='Fall Tiering and Targets'!$F$5, 'Fall Tiering and Targets'!$H$5, IF(B168='Fall Tiering and Targets'!$F$6, 'Fall Tiering and Targets'!$H$6))))))</f>
        <v/>
      </c>
      <c r="D168" s="185"/>
      <c r="E168" s="185"/>
      <c r="F168" s="185"/>
      <c r="G168" s="185"/>
      <c r="H168" s="185"/>
      <c r="I168" s="185"/>
      <c r="J168" s="185"/>
      <c r="K168" s="185"/>
      <c r="L168" s="185"/>
      <c r="M168" s="185"/>
      <c r="N168" s="97" t="str">
        <f t="shared" ref="N168:N199" si="5">IF(A168="", "", B168)</f>
        <v/>
      </c>
      <c r="O168" s="185"/>
    </row>
    <row r="169" spans="1:15" ht="18.75" x14ac:dyDescent="0.25">
      <c r="A169" s="180" t="str">
        <f>IF('Fall Tiering and Targets'!A169="", "", 'Fall Tiering and Targets'!A169)</f>
        <v/>
      </c>
      <c r="B169" s="96" t="str">
        <f>IF('Fall Tiering and Targets'!G169="","",IF(AND('Fall Tiering and Targets'!H169="",'Fall Tiering and Targets'!G169&lt;&gt;""),'Fall Tiering and Targets'!G169,'Fall Tiering and Targets'!H169))</f>
        <v/>
      </c>
      <c r="C169" s="176" t="str">
        <f>IF(B169="", "", IF(B169='Fall Tiering and Targets'!$F$2, 'Fall Tiering and Targets'!$H$2, IF(B169='Fall Tiering and Targets'!$F$3, 'Fall Tiering and Targets'!$H$3, IF(B169='Fall Tiering and Targets'!$F$4, 'Fall Tiering and Targets'!$H$4, IF(B169='Fall Tiering and Targets'!$F$5, 'Fall Tiering and Targets'!$H$5, IF(B169='Fall Tiering and Targets'!$F$6, 'Fall Tiering and Targets'!$H$6))))))</f>
        <v/>
      </c>
      <c r="D169" s="184"/>
      <c r="E169" s="184"/>
      <c r="F169" s="184"/>
      <c r="G169" s="184"/>
      <c r="H169" s="184"/>
      <c r="I169" s="184"/>
      <c r="J169" s="184"/>
      <c r="K169" s="184"/>
      <c r="L169" s="184"/>
      <c r="M169" s="184"/>
      <c r="N169" s="96" t="str">
        <f t="shared" si="5"/>
        <v/>
      </c>
      <c r="O169" s="184"/>
    </row>
    <row r="170" spans="1:15" ht="18.75" x14ac:dyDescent="0.25">
      <c r="A170" s="181" t="str">
        <f>IF('Fall Tiering and Targets'!A170="", "", 'Fall Tiering and Targets'!A170)</f>
        <v/>
      </c>
      <c r="B170" s="97" t="str">
        <f>IF('Fall Tiering and Targets'!G170="","",IF(AND('Fall Tiering and Targets'!H170="",'Fall Tiering and Targets'!G170&lt;&gt;""),'Fall Tiering and Targets'!G170,'Fall Tiering and Targets'!H170))</f>
        <v/>
      </c>
      <c r="C170" s="177" t="str">
        <f>IF(B170="", "", IF(B170='Fall Tiering and Targets'!$F$2, 'Fall Tiering and Targets'!$H$2, IF(B170='Fall Tiering and Targets'!$F$3, 'Fall Tiering and Targets'!$H$3, IF(B170='Fall Tiering and Targets'!$F$4, 'Fall Tiering and Targets'!$H$4, IF(B170='Fall Tiering and Targets'!$F$5, 'Fall Tiering and Targets'!$H$5, IF(B170='Fall Tiering and Targets'!$F$6, 'Fall Tiering and Targets'!$H$6))))))</f>
        <v/>
      </c>
      <c r="D170" s="185"/>
      <c r="E170" s="185"/>
      <c r="F170" s="185"/>
      <c r="G170" s="185"/>
      <c r="H170" s="185"/>
      <c r="I170" s="185"/>
      <c r="J170" s="185"/>
      <c r="K170" s="185"/>
      <c r="L170" s="185"/>
      <c r="M170" s="185"/>
      <c r="N170" s="97" t="str">
        <f t="shared" si="5"/>
        <v/>
      </c>
      <c r="O170" s="185"/>
    </row>
    <row r="171" spans="1:15" ht="18.75" x14ac:dyDescent="0.25">
      <c r="A171" s="180" t="str">
        <f>IF('Fall Tiering and Targets'!A171="", "", 'Fall Tiering and Targets'!A171)</f>
        <v/>
      </c>
      <c r="B171" s="96" t="str">
        <f>IF('Fall Tiering and Targets'!G171="","",IF(AND('Fall Tiering and Targets'!H171="",'Fall Tiering and Targets'!G171&lt;&gt;""),'Fall Tiering and Targets'!G171,'Fall Tiering and Targets'!H171))</f>
        <v/>
      </c>
      <c r="C171" s="176" t="str">
        <f>IF(B171="", "", IF(B171='Fall Tiering and Targets'!$F$2, 'Fall Tiering and Targets'!$H$2, IF(B171='Fall Tiering and Targets'!$F$3, 'Fall Tiering and Targets'!$H$3, IF(B171='Fall Tiering and Targets'!$F$4, 'Fall Tiering and Targets'!$H$4, IF(B171='Fall Tiering and Targets'!$F$5, 'Fall Tiering and Targets'!$H$5, IF(B171='Fall Tiering and Targets'!$F$6, 'Fall Tiering and Targets'!$H$6))))))</f>
        <v/>
      </c>
      <c r="D171" s="184"/>
      <c r="E171" s="184"/>
      <c r="F171" s="184"/>
      <c r="G171" s="184"/>
      <c r="H171" s="184"/>
      <c r="I171" s="184"/>
      <c r="J171" s="184"/>
      <c r="K171" s="184"/>
      <c r="L171" s="184"/>
      <c r="M171" s="184"/>
      <c r="N171" s="96" t="str">
        <f t="shared" si="5"/>
        <v/>
      </c>
      <c r="O171" s="184"/>
    </row>
    <row r="172" spans="1:15" ht="18.75" x14ac:dyDescent="0.25">
      <c r="A172" s="181" t="str">
        <f>IF('Fall Tiering and Targets'!A172="", "", 'Fall Tiering and Targets'!A172)</f>
        <v/>
      </c>
      <c r="B172" s="97" t="str">
        <f>IF('Fall Tiering and Targets'!G172="","",IF(AND('Fall Tiering and Targets'!H172="",'Fall Tiering and Targets'!G172&lt;&gt;""),'Fall Tiering and Targets'!G172,'Fall Tiering and Targets'!H172))</f>
        <v/>
      </c>
      <c r="C172" s="177" t="str">
        <f>IF(B172="", "", IF(B172='Fall Tiering and Targets'!$F$2, 'Fall Tiering and Targets'!$H$2, IF(B172='Fall Tiering and Targets'!$F$3, 'Fall Tiering and Targets'!$H$3, IF(B172='Fall Tiering and Targets'!$F$4, 'Fall Tiering and Targets'!$H$4, IF(B172='Fall Tiering and Targets'!$F$5, 'Fall Tiering and Targets'!$H$5, IF(B172='Fall Tiering and Targets'!$F$6, 'Fall Tiering and Targets'!$H$6))))))</f>
        <v/>
      </c>
      <c r="D172" s="185"/>
      <c r="E172" s="185"/>
      <c r="F172" s="185"/>
      <c r="G172" s="185"/>
      <c r="H172" s="185"/>
      <c r="I172" s="185"/>
      <c r="J172" s="185"/>
      <c r="K172" s="185"/>
      <c r="L172" s="185"/>
      <c r="M172" s="185"/>
      <c r="N172" s="97" t="str">
        <f t="shared" si="5"/>
        <v/>
      </c>
      <c r="O172" s="185"/>
    </row>
    <row r="173" spans="1:15" ht="18.75" x14ac:dyDescent="0.25">
      <c r="A173" s="180" t="str">
        <f>IF('Fall Tiering and Targets'!A173="", "", 'Fall Tiering and Targets'!A173)</f>
        <v/>
      </c>
      <c r="B173" s="96" t="str">
        <f>IF('Fall Tiering and Targets'!G173="","",IF(AND('Fall Tiering and Targets'!H173="",'Fall Tiering and Targets'!G173&lt;&gt;""),'Fall Tiering and Targets'!G173,'Fall Tiering and Targets'!H173))</f>
        <v/>
      </c>
      <c r="C173" s="176" t="str">
        <f>IF(B173="", "", IF(B173='Fall Tiering and Targets'!$F$2, 'Fall Tiering and Targets'!$H$2, IF(B173='Fall Tiering and Targets'!$F$3, 'Fall Tiering and Targets'!$H$3, IF(B173='Fall Tiering and Targets'!$F$4, 'Fall Tiering and Targets'!$H$4, IF(B173='Fall Tiering and Targets'!$F$5, 'Fall Tiering and Targets'!$H$5, IF(B173='Fall Tiering and Targets'!$F$6, 'Fall Tiering and Targets'!$H$6))))))</f>
        <v/>
      </c>
      <c r="D173" s="184"/>
      <c r="E173" s="184"/>
      <c r="F173" s="184"/>
      <c r="G173" s="184"/>
      <c r="H173" s="184"/>
      <c r="I173" s="184"/>
      <c r="J173" s="184"/>
      <c r="K173" s="184"/>
      <c r="L173" s="184"/>
      <c r="M173" s="184"/>
      <c r="N173" s="96" t="str">
        <f t="shared" si="5"/>
        <v/>
      </c>
      <c r="O173" s="184"/>
    </row>
    <row r="174" spans="1:15" ht="18.75" x14ac:dyDescent="0.25">
      <c r="A174" s="181" t="str">
        <f>IF('Fall Tiering and Targets'!A174="", "", 'Fall Tiering and Targets'!A174)</f>
        <v/>
      </c>
      <c r="B174" s="97" t="str">
        <f>IF('Fall Tiering and Targets'!G174="","",IF(AND('Fall Tiering and Targets'!H174="",'Fall Tiering and Targets'!G174&lt;&gt;""),'Fall Tiering and Targets'!G174,'Fall Tiering and Targets'!H174))</f>
        <v/>
      </c>
      <c r="C174" s="177" t="str">
        <f>IF(B174="", "", IF(B174='Fall Tiering and Targets'!$F$2, 'Fall Tiering and Targets'!$H$2, IF(B174='Fall Tiering and Targets'!$F$3, 'Fall Tiering and Targets'!$H$3, IF(B174='Fall Tiering and Targets'!$F$4, 'Fall Tiering and Targets'!$H$4, IF(B174='Fall Tiering and Targets'!$F$5, 'Fall Tiering and Targets'!$H$5, IF(B174='Fall Tiering and Targets'!$F$6, 'Fall Tiering and Targets'!$H$6))))))</f>
        <v/>
      </c>
      <c r="D174" s="185"/>
      <c r="E174" s="185"/>
      <c r="F174" s="185"/>
      <c r="G174" s="185"/>
      <c r="H174" s="185"/>
      <c r="I174" s="185"/>
      <c r="J174" s="185"/>
      <c r="K174" s="185"/>
      <c r="L174" s="185"/>
      <c r="M174" s="185"/>
      <c r="N174" s="97" t="str">
        <f t="shared" si="5"/>
        <v/>
      </c>
      <c r="O174" s="185"/>
    </row>
    <row r="175" spans="1:15" ht="18.75" x14ac:dyDescent="0.25">
      <c r="A175" s="180" t="str">
        <f>IF('Fall Tiering and Targets'!A175="", "", 'Fall Tiering and Targets'!A175)</f>
        <v/>
      </c>
      <c r="B175" s="96" t="str">
        <f>IF('Fall Tiering and Targets'!G175="","",IF(AND('Fall Tiering and Targets'!H175="",'Fall Tiering and Targets'!G175&lt;&gt;""),'Fall Tiering and Targets'!G175,'Fall Tiering and Targets'!H175))</f>
        <v/>
      </c>
      <c r="C175" s="176" t="str">
        <f>IF(B175="", "", IF(B175='Fall Tiering and Targets'!$F$2, 'Fall Tiering and Targets'!$H$2, IF(B175='Fall Tiering and Targets'!$F$3, 'Fall Tiering and Targets'!$H$3, IF(B175='Fall Tiering and Targets'!$F$4, 'Fall Tiering and Targets'!$H$4, IF(B175='Fall Tiering and Targets'!$F$5, 'Fall Tiering and Targets'!$H$5, IF(B175='Fall Tiering and Targets'!$F$6, 'Fall Tiering and Targets'!$H$6))))))</f>
        <v/>
      </c>
      <c r="D175" s="184"/>
      <c r="E175" s="184"/>
      <c r="F175" s="184"/>
      <c r="G175" s="184"/>
      <c r="H175" s="184"/>
      <c r="I175" s="184"/>
      <c r="J175" s="184"/>
      <c r="K175" s="184"/>
      <c r="L175" s="184"/>
      <c r="M175" s="184"/>
      <c r="N175" s="96" t="str">
        <f t="shared" si="5"/>
        <v/>
      </c>
      <c r="O175" s="184"/>
    </row>
    <row r="176" spans="1:15" ht="18.75" x14ac:dyDescent="0.25">
      <c r="A176" s="181" t="str">
        <f>IF('Fall Tiering and Targets'!A176="", "", 'Fall Tiering and Targets'!A176)</f>
        <v/>
      </c>
      <c r="B176" s="97" t="str">
        <f>IF('Fall Tiering and Targets'!G176="","",IF(AND('Fall Tiering and Targets'!H176="",'Fall Tiering and Targets'!G176&lt;&gt;""),'Fall Tiering and Targets'!G176,'Fall Tiering and Targets'!H176))</f>
        <v/>
      </c>
      <c r="C176" s="177" t="str">
        <f>IF(B176="", "", IF(B176='Fall Tiering and Targets'!$F$2, 'Fall Tiering and Targets'!$H$2, IF(B176='Fall Tiering and Targets'!$F$3, 'Fall Tiering and Targets'!$H$3, IF(B176='Fall Tiering and Targets'!$F$4, 'Fall Tiering and Targets'!$H$4, IF(B176='Fall Tiering and Targets'!$F$5, 'Fall Tiering and Targets'!$H$5, IF(B176='Fall Tiering and Targets'!$F$6, 'Fall Tiering and Targets'!$H$6))))))</f>
        <v/>
      </c>
      <c r="D176" s="185"/>
      <c r="E176" s="185"/>
      <c r="F176" s="185"/>
      <c r="G176" s="185"/>
      <c r="H176" s="185"/>
      <c r="I176" s="185"/>
      <c r="J176" s="185"/>
      <c r="K176" s="185"/>
      <c r="L176" s="185"/>
      <c r="M176" s="185"/>
      <c r="N176" s="97" t="str">
        <f t="shared" si="5"/>
        <v/>
      </c>
      <c r="O176" s="185"/>
    </row>
    <row r="177" spans="1:15" ht="18.75" x14ac:dyDescent="0.25">
      <c r="A177" s="180" t="str">
        <f>IF('Fall Tiering and Targets'!A177="", "", 'Fall Tiering and Targets'!A177)</f>
        <v/>
      </c>
      <c r="B177" s="96" t="str">
        <f>IF('Fall Tiering and Targets'!G177="","",IF(AND('Fall Tiering and Targets'!H177="",'Fall Tiering and Targets'!G177&lt;&gt;""),'Fall Tiering and Targets'!G177,'Fall Tiering and Targets'!H177))</f>
        <v/>
      </c>
      <c r="C177" s="176" t="str">
        <f>IF(B177="", "", IF(B177='Fall Tiering and Targets'!$F$2, 'Fall Tiering and Targets'!$H$2, IF(B177='Fall Tiering and Targets'!$F$3, 'Fall Tiering and Targets'!$H$3, IF(B177='Fall Tiering and Targets'!$F$4, 'Fall Tiering and Targets'!$H$4, IF(B177='Fall Tiering and Targets'!$F$5, 'Fall Tiering and Targets'!$H$5, IF(B177='Fall Tiering and Targets'!$F$6, 'Fall Tiering and Targets'!$H$6))))))</f>
        <v/>
      </c>
      <c r="D177" s="184"/>
      <c r="E177" s="184"/>
      <c r="F177" s="184"/>
      <c r="G177" s="184"/>
      <c r="H177" s="184"/>
      <c r="I177" s="184"/>
      <c r="J177" s="184"/>
      <c r="K177" s="184"/>
      <c r="L177" s="184"/>
      <c r="M177" s="184"/>
      <c r="N177" s="96" t="str">
        <f t="shared" si="5"/>
        <v/>
      </c>
      <c r="O177" s="184"/>
    </row>
    <row r="178" spans="1:15" ht="18.75" x14ac:dyDescent="0.25">
      <c r="A178" s="181" t="str">
        <f>IF('Fall Tiering and Targets'!A178="", "", 'Fall Tiering and Targets'!A178)</f>
        <v/>
      </c>
      <c r="B178" s="97" t="str">
        <f>IF('Fall Tiering and Targets'!G178="","",IF(AND('Fall Tiering and Targets'!H178="",'Fall Tiering and Targets'!G178&lt;&gt;""),'Fall Tiering and Targets'!G178,'Fall Tiering and Targets'!H178))</f>
        <v/>
      </c>
      <c r="C178" s="177" t="str">
        <f>IF(B178="", "", IF(B178='Fall Tiering and Targets'!$F$2, 'Fall Tiering and Targets'!$H$2, IF(B178='Fall Tiering and Targets'!$F$3, 'Fall Tiering and Targets'!$H$3, IF(B178='Fall Tiering and Targets'!$F$4, 'Fall Tiering and Targets'!$H$4, IF(B178='Fall Tiering and Targets'!$F$5, 'Fall Tiering and Targets'!$H$5, IF(B178='Fall Tiering and Targets'!$F$6, 'Fall Tiering and Targets'!$H$6))))))</f>
        <v/>
      </c>
      <c r="D178" s="185"/>
      <c r="E178" s="185"/>
      <c r="F178" s="185"/>
      <c r="G178" s="185"/>
      <c r="H178" s="185"/>
      <c r="I178" s="185"/>
      <c r="J178" s="185"/>
      <c r="K178" s="185"/>
      <c r="L178" s="185"/>
      <c r="M178" s="185"/>
      <c r="N178" s="97" t="str">
        <f t="shared" si="5"/>
        <v/>
      </c>
      <c r="O178" s="185"/>
    </row>
    <row r="179" spans="1:15" ht="18.75" x14ac:dyDescent="0.25">
      <c r="A179" s="180" t="str">
        <f>IF('Fall Tiering and Targets'!A179="", "", 'Fall Tiering and Targets'!A179)</f>
        <v/>
      </c>
      <c r="B179" s="96" t="str">
        <f>IF('Fall Tiering and Targets'!G179="","",IF(AND('Fall Tiering and Targets'!H179="",'Fall Tiering and Targets'!G179&lt;&gt;""),'Fall Tiering and Targets'!G179,'Fall Tiering and Targets'!H179))</f>
        <v/>
      </c>
      <c r="C179" s="176" t="str">
        <f>IF(B179="", "", IF(B179='Fall Tiering and Targets'!$F$2, 'Fall Tiering and Targets'!$H$2, IF(B179='Fall Tiering and Targets'!$F$3, 'Fall Tiering and Targets'!$H$3, IF(B179='Fall Tiering and Targets'!$F$4, 'Fall Tiering and Targets'!$H$4, IF(B179='Fall Tiering and Targets'!$F$5, 'Fall Tiering and Targets'!$H$5, IF(B179='Fall Tiering and Targets'!$F$6, 'Fall Tiering and Targets'!$H$6))))))</f>
        <v/>
      </c>
      <c r="D179" s="184"/>
      <c r="E179" s="184"/>
      <c r="F179" s="184"/>
      <c r="G179" s="184"/>
      <c r="H179" s="184"/>
      <c r="I179" s="184"/>
      <c r="J179" s="184"/>
      <c r="K179" s="184"/>
      <c r="L179" s="184"/>
      <c r="M179" s="184"/>
      <c r="N179" s="96" t="str">
        <f t="shared" si="5"/>
        <v/>
      </c>
      <c r="O179" s="184"/>
    </row>
    <row r="180" spans="1:15" ht="18.75" x14ac:dyDescent="0.25">
      <c r="A180" s="181" t="str">
        <f>IF('Fall Tiering and Targets'!A180="", "", 'Fall Tiering and Targets'!A180)</f>
        <v/>
      </c>
      <c r="B180" s="97" t="str">
        <f>IF('Fall Tiering and Targets'!G180="","",IF(AND('Fall Tiering and Targets'!H180="",'Fall Tiering and Targets'!G180&lt;&gt;""),'Fall Tiering and Targets'!G180,'Fall Tiering and Targets'!H180))</f>
        <v/>
      </c>
      <c r="C180" s="177" t="str">
        <f>IF(B180="", "", IF(B180='Fall Tiering and Targets'!$F$2, 'Fall Tiering and Targets'!$H$2, IF(B180='Fall Tiering and Targets'!$F$3, 'Fall Tiering and Targets'!$H$3, IF(B180='Fall Tiering and Targets'!$F$4, 'Fall Tiering and Targets'!$H$4, IF(B180='Fall Tiering and Targets'!$F$5, 'Fall Tiering and Targets'!$H$5, IF(B180='Fall Tiering and Targets'!$F$6, 'Fall Tiering and Targets'!$H$6))))))</f>
        <v/>
      </c>
      <c r="D180" s="185"/>
      <c r="E180" s="185"/>
      <c r="F180" s="185"/>
      <c r="G180" s="185"/>
      <c r="H180" s="185"/>
      <c r="I180" s="185"/>
      <c r="J180" s="185"/>
      <c r="K180" s="185"/>
      <c r="L180" s="185"/>
      <c r="M180" s="185"/>
      <c r="N180" s="97" t="str">
        <f t="shared" si="5"/>
        <v/>
      </c>
      <c r="O180" s="185"/>
    </row>
    <row r="181" spans="1:15" ht="18.75" x14ac:dyDescent="0.25">
      <c r="A181" s="180" t="str">
        <f>IF('Fall Tiering and Targets'!A181="", "", 'Fall Tiering and Targets'!A181)</f>
        <v/>
      </c>
      <c r="B181" s="96" t="str">
        <f>IF('Fall Tiering and Targets'!G181="","",IF(AND('Fall Tiering and Targets'!H181="",'Fall Tiering and Targets'!G181&lt;&gt;""),'Fall Tiering and Targets'!G181,'Fall Tiering and Targets'!H181))</f>
        <v/>
      </c>
      <c r="C181" s="176" t="str">
        <f>IF(B181="", "", IF(B181='Fall Tiering and Targets'!$F$2, 'Fall Tiering and Targets'!$H$2, IF(B181='Fall Tiering and Targets'!$F$3, 'Fall Tiering and Targets'!$H$3, IF(B181='Fall Tiering and Targets'!$F$4, 'Fall Tiering and Targets'!$H$4, IF(B181='Fall Tiering and Targets'!$F$5, 'Fall Tiering and Targets'!$H$5, IF(B181='Fall Tiering and Targets'!$F$6, 'Fall Tiering and Targets'!$H$6))))))</f>
        <v/>
      </c>
      <c r="D181" s="184"/>
      <c r="E181" s="184"/>
      <c r="F181" s="184"/>
      <c r="G181" s="184"/>
      <c r="H181" s="184"/>
      <c r="I181" s="184"/>
      <c r="J181" s="184"/>
      <c r="K181" s="184"/>
      <c r="L181" s="184"/>
      <c r="M181" s="184"/>
      <c r="N181" s="96" t="str">
        <f t="shared" si="5"/>
        <v/>
      </c>
      <c r="O181" s="184"/>
    </row>
    <row r="182" spans="1:15" ht="18.75" x14ac:dyDescent="0.25">
      <c r="A182" s="181" t="str">
        <f>IF('Fall Tiering and Targets'!A182="", "", 'Fall Tiering and Targets'!A182)</f>
        <v/>
      </c>
      <c r="B182" s="97" t="str">
        <f>IF('Fall Tiering and Targets'!G182="","",IF(AND('Fall Tiering and Targets'!H182="",'Fall Tiering and Targets'!G182&lt;&gt;""),'Fall Tiering and Targets'!G182,'Fall Tiering and Targets'!H182))</f>
        <v/>
      </c>
      <c r="C182" s="177" t="str">
        <f>IF(B182="", "", IF(B182='Fall Tiering and Targets'!$F$2, 'Fall Tiering and Targets'!$H$2, IF(B182='Fall Tiering and Targets'!$F$3, 'Fall Tiering and Targets'!$H$3, IF(B182='Fall Tiering and Targets'!$F$4, 'Fall Tiering and Targets'!$H$4, IF(B182='Fall Tiering and Targets'!$F$5, 'Fall Tiering and Targets'!$H$5, IF(B182='Fall Tiering and Targets'!$F$6, 'Fall Tiering and Targets'!$H$6))))))</f>
        <v/>
      </c>
      <c r="D182" s="185"/>
      <c r="E182" s="185"/>
      <c r="F182" s="185"/>
      <c r="G182" s="185"/>
      <c r="H182" s="185"/>
      <c r="I182" s="185"/>
      <c r="J182" s="185"/>
      <c r="K182" s="185"/>
      <c r="L182" s="185"/>
      <c r="M182" s="185"/>
      <c r="N182" s="97" t="str">
        <f t="shared" si="5"/>
        <v/>
      </c>
      <c r="O182" s="185"/>
    </row>
    <row r="183" spans="1:15" ht="18.75" x14ac:dyDescent="0.25">
      <c r="A183" s="180" t="str">
        <f>IF('Fall Tiering and Targets'!A183="", "", 'Fall Tiering and Targets'!A183)</f>
        <v/>
      </c>
      <c r="B183" s="96" t="str">
        <f>IF('Fall Tiering and Targets'!G183="","",IF(AND('Fall Tiering and Targets'!H183="",'Fall Tiering and Targets'!G183&lt;&gt;""),'Fall Tiering and Targets'!G183,'Fall Tiering and Targets'!H183))</f>
        <v/>
      </c>
      <c r="C183" s="176" t="str">
        <f>IF(B183="", "", IF(B183='Fall Tiering and Targets'!$F$2, 'Fall Tiering and Targets'!$H$2, IF(B183='Fall Tiering and Targets'!$F$3, 'Fall Tiering and Targets'!$H$3, IF(B183='Fall Tiering and Targets'!$F$4, 'Fall Tiering and Targets'!$H$4, IF(B183='Fall Tiering and Targets'!$F$5, 'Fall Tiering and Targets'!$H$5, IF(B183='Fall Tiering and Targets'!$F$6, 'Fall Tiering and Targets'!$H$6))))))</f>
        <v/>
      </c>
      <c r="D183" s="184"/>
      <c r="E183" s="184"/>
      <c r="F183" s="184"/>
      <c r="G183" s="184"/>
      <c r="H183" s="184"/>
      <c r="I183" s="184"/>
      <c r="J183" s="184"/>
      <c r="K183" s="184"/>
      <c r="L183" s="184"/>
      <c r="M183" s="184"/>
      <c r="N183" s="96" t="str">
        <f t="shared" si="5"/>
        <v/>
      </c>
      <c r="O183" s="184"/>
    </row>
    <row r="184" spans="1:15" ht="18.75" x14ac:dyDescent="0.25">
      <c r="A184" s="181" t="str">
        <f>IF('Fall Tiering and Targets'!A184="", "", 'Fall Tiering and Targets'!A184)</f>
        <v/>
      </c>
      <c r="B184" s="97" t="str">
        <f>IF('Fall Tiering and Targets'!G184="","",IF(AND('Fall Tiering and Targets'!H184="",'Fall Tiering and Targets'!G184&lt;&gt;""),'Fall Tiering and Targets'!G184,'Fall Tiering and Targets'!H184))</f>
        <v/>
      </c>
      <c r="C184" s="177" t="str">
        <f>IF(B184="", "", IF(B184='Fall Tiering and Targets'!$F$2, 'Fall Tiering and Targets'!$H$2, IF(B184='Fall Tiering and Targets'!$F$3, 'Fall Tiering and Targets'!$H$3, IF(B184='Fall Tiering and Targets'!$F$4, 'Fall Tiering and Targets'!$H$4, IF(B184='Fall Tiering and Targets'!$F$5, 'Fall Tiering and Targets'!$H$5, IF(B184='Fall Tiering and Targets'!$F$6, 'Fall Tiering and Targets'!$H$6))))))</f>
        <v/>
      </c>
      <c r="D184" s="185"/>
      <c r="E184" s="185"/>
      <c r="F184" s="185"/>
      <c r="G184" s="185"/>
      <c r="H184" s="185"/>
      <c r="I184" s="185"/>
      <c r="J184" s="185"/>
      <c r="K184" s="185"/>
      <c r="L184" s="185"/>
      <c r="M184" s="185"/>
      <c r="N184" s="97" t="str">
        <f t="shared" si="5"/>
        <v/>
      </c>
      <c r="O184" s="185"/>
    </row>
    <row r="185" spans="1:15" ht="18.75" x14ac:dyDescent="0.25">
      <c r="A185" s="180" t="str">
        <f>IF('Fall Tiering and Targets'!A185="", "", 'Fall Tiering and Targets'!A185)</f>
        <v/>
      </c>
      <c r="B185" s="96" t="str">
        <f>IF('Fall Tiering and Targets'!G185="","",IF(AND('Fall Tiering and Targets'!H185="",'Fall Tiering and Targets'!G185&lt;&gt;""),'Fall Tiering and Targets'!G185,'Fall Tiering and Targets'!H185))</f>
        <v/>
      </c>
      <c r="C185" s="176" t="str">
        <f>IF(B185="", "", IF(B185='Fall Tiering and Targets'!$F$2, 'Fall Tiering and Targets'!$H$2, IF(B185='Fall Tiering and Targets'!$F$3, 'Fall Tiering and Targets'!$H$3, IF(B185='Fall Tiering and Targets'!$F$4, 'Fall Tiering and Targets'!$H$4, IF(B185='Fall Tiering and Targets'!$F$5, 'Fall Tiering and Targets'!$H$5, IF(B185='Fall Tiering and Targets'!$F$6, 'Fall Tiering and Targets'!$H$6))))))</f>
        <v/>
      </c>
      <c r="D185" s="184"/>
      <c r="E185" s="184"/>
      <c r="F185" s="184"/>
      <c r="G185" s="184"/>
      <c r="H185" s="184"/>
      <c r="I185" s="184"/>
      <c r="J185" s="184"/>
      <c r="K185" s="184"/>
      <c r="L185" s="184"/>
      <c r="M185" s="184"/>
      <c r="N185" s="96" t="str">
        <f t="shared" si="5"/>
        <v/>
      </c>
      <c r="O185" s="184"/>
    </row>
    <row r="186" spans="1:15" ht="18.75" x14ac:dyDescent="0.25">
      <c r="A186" s="181" t="str">
        <f>IF('Fall Tiering and Targets'!A186="", "", 'Fall Tiering and Targets'!A186)</f>
        <v/>
      </c>
      <c r="B186" s="97" t="str">
        <f>IF('Fall Tiering and Targets'!G186="","",IF(AND('Fall Tiering and Targets'!H186="",'Fall Tiering and Targets'!G186&lt;&gt;""),'Fall Tiering and Targets'!G186,'Fall Tiering and Targets'!H186))</f>
        <v/>
      </c>
      <c r="C186" s="177" t="str">
        <f>IF(B186="", "", IF(B186='Fall Tiering and Targets'!$F$2, 'Fall Tiering and Targets'!$H$2, IF(B186='Fall Tiering and Targets'!$F$3, 'Fall Tiering and Targets'!$H$3, IF(B186='Fall Tiering and Targets'!$F$4, 'Fall Tiering and Targets'!$H$4, IF(B186='Fall Tiering and Targets'!$F$5, 'Fall Tiering and Targets'!$H$5, IF(B186='Fall Tiering and Targets'!$F$6, 'Fall Tiering and Targets'!$H$6))))))</f>
        <v/>
      </c>
      <c r="D186" s="185"/>
      <c r="E186" s="185"/>
      <c r="F186" s="185"/>
      <c r="G186" s="185"/>
      <c r="H186" s="185"/>
      <c r="I186" s="185"/>
      <c r="J186" s="185"/>
      <c r="K186" s="185"/>
      <c r="L186" s="185"/>
      <c r="M186" s="185"/>
      <c r="N186" s="97" t="str">
        <f t="shared" si="5"/>
        <v/>
      </c>
      <c r="O186" s="185"/>
    </row>
    <row r="187" spans="1:15" ht="18.75" x14ac:dyDescent="0.25">
      <c r="A187" s="180" t="str">
        <f>IF('Fall Tiering and Targets'!A187="", "", 'Fall Tiering and Targets'!A187)</f>
        <v/>
      </c>
      <c r="B187" s="96" t="str">
        <f>IF('Fall Tiering and Targets'!G187="","",IF(AND('Fall Tiering and Targets'!H187="",'Fall Tiering and Targets'!G187&lt;&gt;""),'Fall Tiering and Targets'!G187,'Fall Tiering and Targets'!H187))</f>
        <v/>
      </c>
      <c r="C187" s="176" t="str">
        <f>IF(B187="", "", IF(B187='Fall Tiering and Targets'!$F$2, 'Fall Tiering and Targets'!$H$2, IF(B187='Fall Tiering and Targets'!$F$3, 'Fall Tiering and Targets'!$H$3, IF(B187='Fall Tiering and Targets'!$F$4, 'Fall Tiering and Targets'!$H$4, IF(B187='Fall Tiering and Targets'!$F$5, 'Fall Tiering and Targets'!$H$5, IF(B187='Fall Tiering and Targets'!$F$6, 'Fall Tiering and Targets'!$H$6))))))</f>
        <v/>
      </c>
      <c r="D187" s="184"/>
      <c r="E187" s="184"/>
      <c r="F187" s="184"/>
      <c r="G187" s="184"/>
      <c r="H187" s="184"/>
      <c r="I187" s="184"/>
      <c r="J187" s="184"/>
      <c r="K187" s="184"/>
      <c r="L187" s="184"/>
      <c r="M187" s="184"/>
      <c r="N187" s="96" t="str">
        <f t="shared" si="5"/>
        <v/>
      </c>
      <c r="O187" s="184"/>
    </row>
    <row r="188" spans="1:15" ht="18.75" x14ac:dyDescent="0.25">
      <c r="A188" s="181" t="str">
        <f>IF('Fall Tiering and Targets'!A188="", "", 'Fall Tiering and Targets'!A188)</f>
        <v/>
      </c>
      <c r="B188" s="97" t="str">
        <f>IF('Fall Tiering and Targets'!G188="","",IF(AND('Fall Tiering and Targets'!H188="",'Fall Tiering and Targets'!G188&lt;&gt;""),'Fall Tiering and Targets'!G188,'Fall Tiering and Targets'!H188))</f>
        <v/>
      </c>
      <c r="C188" s="177" t="str">
        <f>IF(B188="", "", IF(B188='Fall Tiering and Targets'!$F$2, 'Fall Tiering and Targets'!$H$2, IF(B188='Fall Tiering and Targets'!$F$3, 'Fall Tiering and Targets'!$H$3, IF(B188='Fall Tiering and Targets'!$F$4, 'Fall Tiering and Targets'!$H$4, IF(B188='Fall Tiering and Targets'!$F$5, 'Fall Tiering and Targets'!$H$5, IF(B188='Fall Tiering and Targets'!$F$6, 'Fall Tiering and Targets'!$H$6))))))</f>
        <v/>
      </c>
      <c r="D188" s="185"/>
      <c r="E188" s="185"/>
      <c r="F188" s="185"/>
      <c r="G188" s="185"/>
      <c r="H188" s="185"/>
      <c r="I188" s="185"/>
      <c r="J188" s="185"/>
      <c r="K188" s="185"/>
      <c r="L188" s="185"/>
      <c r="M188" s="185"/>
      <c r="N188" s="97" t="str">
        <f t="shared" si="5"/>
        <v/>
      </c>
      <c r="O188" s="185"/>
    </row>
    <row r="189" spans="1:15" ht="18.75" x14ac:dyDescent="0.25">
      <c r="A189" s="180" t="str">
        <f>IF('Fall Tiering and Targets'!A189="", "", 'Fall Tiering and Targets'!A189)</f>
        <v/>
      </c>
      <c r="B189" s="96" t="str">
        <f>IF('Fall Tiering and Targets'!G189="","",IF(AND('Fall Tiering and Targets'!H189="",'Fall Tiering and Targets'!G189&lt;&gt;""),'Fall Tiering and Targets'!G189,'Fall Tiering and Targets'!H189))</f>
        <v/>
      </c>
      <c r="C189" s="176" t="str">
        <f>IF(B189="", "", IF(B189='Fall Tiering and Targets'!$F$2, 'Fall Tiering and Targets'!$H$2, IF(B189='Fall Tiering and Targets'!$F$3, 'Fall Tiering and Targets'!$H$3, IF(B189='Fall Tiering and Targets'!$F$4, 'Fall Tiering and Targets'!$H$4, IF(B189='Fall Tiering and Targets'!$F$5, 'Fall Tiering and Targets'!$H$5, IF(B189='Fall Tiering and Targets'!$F$6, 'Fall Tiering and Targets'!$H$6))))))</f>
        <v/>
      </c>
      <c r="D189" s="184"/>
      <c r="E189" s="184"/>
      <c r="F189" s="184"/>
      <c r="G189" s="184"/>
      <c r="H189" s="184"/>
      <c r="I189" s="184"/>
      <c r="J189" s="184"/>
      <c r="K189" s="184"/>
      <c r="L189" s="184"/>
      <c r="M189" s="184"/>
      <c r="N189" s="96" t="str">
        <f t="shared" si="5"/>
        <v/>
      </c>
      <c r="O189" s="184"/>
    </row>
    <row r="190" spans="1:15" ht="18.75" x14ac:dyDescent="0.25">
      <c r="A190" s="181" t="str">
        <f>IF('Fall Tiering and Targets'!A190="", "", 'Fall Tiering and Targets'!A190)</f>
        <v/>
      </c>
      <c r="B190" s="97" t="str">
        <f>IF('Fall Tiering and Targets'!G190="","",IF(AND('Fall Tiering and Targets'!H190="",'Fall Tiering and Targets'!G190&lt;&gt;""),'Fall Tiering and Targets'!G190,'Fall Tiering and Targets'!H190))</f>
        <v/>
      </c>
      <c r="C190" s="177" t="str">
        <f>IF(B190="", "", IF(B190='Fall Tiering and Targets'!$F$2, 'Fall Tiering and Targets'!$H$2, IF(B190='Fall Tiering and Targets'!$F$3, 'Fall Tiering and Targets'!$H$3, IF(B190='Fall Tiering and Targets'!$F$4, 'Fall Tiering and Targets'!$H$4, IF(B190='Fall Tiering and Targets'!$F$5, 'Fall Tiering and Targets'!$H$5, IF(B190='Fall Tiering and Targets'!$F$6, 'Fall Tiering and Targets'!$H$6))))))</f>
        <v/>
      </c>
      <c r="D190" s="185"/>
      <c r="E190" s="185"/>
      <c r="F190" s="185"/>
      <c r="G190" s="185"/>
      <c r="H190" s="185"/>
      <c r="I190" s="185"/>
      <c r="J190" s="185"/>
      <c r="K190" s="185"/>
      <c r="L190" s="185"/>
      <c r="M190" s="185"/>
      <c r="N190" s="97" t="str">
        <f t="shared" si="5"/>
        <v/>
      </c>
      <c r="O190" s="185"/>
    </row>
    <row r="191" spans="1:15" ht="18.75" x14ac:dyDescent="0.25">
      <c r="A191" s="180" t="str">
        <f>IF('Fall Tiering and Targets'!A191="", "", 'Fall Tiering and Targets'!A191)</f>
        <v/>
      </c>
      <c r="B191" s="96" t="str">
        <f>IF('Fall Tiering and Targets'!G191="","",IF(AND('Fall Tiering and Targets'!H191="",'Fall Tiering and Targets'!G191&lt;&gt;""),'Fall Tiering and Targets'!G191,'Fall Tiering and Targets'!H191))</f>
        <v/>
      </c>
      <c r="C191" s="176" t="str">
        <f>IF(B191="", "", IF(B191='Fall Tiering and Targets'!$F$2, 'Fall Tiering and Targets'!$H$2, IF(B191='Fall Tiering and Targets'!$F$3, 'Fall Tiering and Targets'!$H$3, IF(B191='Fall Tiering and Targets'!$F$4, 'Fall Tiering and Targets'!$H$4, IF(B191='Fall Tiering and Targets'!$F$5, 'Fall Tiering and Targets'!$H$5, IF(B191='Fall Tiering and Targets'!$F$6, 'Fall Tiering and Targets'!$H$6))))))</f>
        <v/>
      </c>
      <c r="D191" s="184"/>
      <c r="E191" s="184"/>
      <c r="F191" s="184"/>
      <c r="G191" s="184"/>
      <c r="H191" s="184"/>
      <c r="I191" s="184"/>
      <c r="J191" s="184"/>
      <c r="K191" s="184"/>
      <c r="L191" s="184"/>
      <c r="M191" s="184"/>
      <c r="N191" s="96" t="str">
        <f t="shared" si="5"/>
        <v/>
      </c>
      <c r="O191" s="184"/>
    </row>
    <row r="192" spans="1:15" ht="18.75" x14ac:dyDescent="0.25">
      <c r="A192" s="181" t="str">
        <f>IF('Fall Tiering and Targets'!A192="", "", 'Fall Tiering and Targets'!A192)</f>
        <v/>
      </c>
      <c r="B192" s="97" t="str">
        <f>IF('Fall Tiering and Targets'!G192="","",IF(AND('Fall Tiering and Targets'!H192="",'Fall Tiering and Targets'!G192&lt;&gt;""),'Fall Tiering and Targets'!G192,'Fall Tiering and Targets'!H192))</f>
        <v/>
      </c>
      <c r="C192" s="177" t="str">
        <f>IF(B192="", "", IF(B192='Fall Tiering and Targets'!$F$2, 'Fall Tiering and Targets'!$H$2, IF(B192='Fall Tiering and Targets'!$F$3, 'Fall Tiering and Targets'!$H$3, IF(B192='Fall Tiering and Targets'!$F$4, 'Fall Tiering and Targets'!$H$4, IF(B192='Fall Tiering and Targets'!$F$5, 'Fall Tiering and Targets'!$H$5, IF(B192='Fall Tiering and Targets'!$F$6, 'Fall Tiering and Targets'!$H$6))))))</f>
        <v/>
      </c>
      <c r="D192" s="185"/>
      <c r="E192" s="185"/>
      <c r="F192" s="185"/>
      <c r="G192" s="185"/>
      <c r="H192" s="185"/>
      <c r="I192" s="185"/>
      <c r="J192" s="185"/>
      <c r="K192" s="185"/>
      <c r="L192" s="185"/>
      <c r="M192" s="185"/>
      <c r="N192" s="97" t="str">
        <f t="shared" si="5"/>
        <v/>
      </c>
      <c r="O192" s="185"/>
    </row>
    <row r="193" spans="1:15" ht="18.75" x14ac:dyDescent="0.25">
      <c r="A193" s="180" t="str">
        <f>IF('Fall Tiering and Targets'!A193="", "", 'Fall Tiering and Targets'!A193)</f>
        <v/>
      </c>
      <c r="B193" s="96" t="str">
        <f>IF('Fall Tiering and Targets'!G193="","",IF(AND('Fall Tiering and Targets'!H193="",'Fall Tiering and Targets'!G193&lt;&gt;""),'Fall Tiering and Targets'!G193,'Fall Tiering and Targets'!H193))</f>
        <v/>
      </c>
      <c r="C193" s="176" t="str">
        <f>IF(B193="", "", IF(B193='Fall Tiering and Targets'!$F$2, 'Fall Tiering and Targets'!$H$2, IF(B193='Fall Tiering and Targets'!$F$3, 'Fall Tiering and Targets'!$H$3, IF(B193='Fall Tiering and Targets'!$F$4, 'Fall Tiering and Targets'!$H$4, IF(B193='Fall Tiering and Targets'!$F$5, 'Fall Tiering and Targets'!$H$5, IF(B193='Fall Tiering and Targets'!$F$6, 'Fall Tiering and Targets'!$H$6))))))</f>
        <v/>
      </c>
      <c r="D193" s="184"/>
      <c r="E193" s="184"/>
      <c r="F193" s="184"/>
      <c r="G193" s="184"/>
      <c r="H193" s="184"/>
      <c r="I193" s="184"/>
      <c r="J193" s="184"/>
      <c r="K193" s="184"/>
      <c r="L193" s="184"/>
      <c r="M193" s="184"/>
      <c r="N193" s="96" t="str">
        <f t="shared" si="5"/>
        <v/>
      </c>
      <c r="O193" s="184"/>
    </row>
    <row r="194" spans="1:15" ht="18.75" x14ac:dyDescent="0.25">
      <c r="A194" s="181" t="str">
        <f>IF('Fall Tiering and Targets'!A194="", "", 'Fall Tiering and Targets'!A194)</f>
        <v/>
      </c>
      <c r="B194" s="97" t="str">
        <f>IF('Fall Tiering and Targets'!G194="","",IF(AND('Fall Tiering and Targets'!H194="",'Fall Tiering and Targets'!G194&lt;&gt;""),'Fall Tiering and Targets'!G194,'Fall Tiering and Targets'!H194))</f>
        <v/>
      </c>
      <c r="C194" s="177" t="str">
        <f>IF(B194="", "", IF(B194='Fall Tiering and Targets'!$F$2, 'Fall Tiering and Targets'!$H$2, IF(B194='Fall Tiering and Targets'!$F$3, 'Fall Tiering and Targets'!$H$3, IF(B194='Fall Tiering and Targets'!$F$4, 'Fall Tiering and Targets'!$H$4, IF(B194='Fall Tiering and Targets'!$F$5, 'Fall Tiering and Targets'!$H$5, IF(B194='Fall Tiering and Targets'!$F$6, 'Fall Tiering and Targets'!$H$6))))))</f>
        <v/>
      </c>
      <c r="D194" s="185"/>
      <c r="E194" s="185"/>
      <c r="F194" s="185"/>
      <c r="G194" s="185"/>
      <c r="H194" s="185"/>
      <c r="I194" s="185"/>
      <c r="J194" s="185"/>
      <c r="K194" s="185"/>
      <c r="L194" s="185"/>
      <c r="M194" s="185"/>
      <c r="N194" s="97" t="str">
        <f t="shared" si="5"/>
        <v/>
      </c>
      <c r="O194" s="185"/>
    </row>
    <row r="195" spans="1:15" ht="18.75" x14ac:dyDescent="0.25">
      <c r="A195" s="180" t="str">
        <f>IF('Fall Tiering and Targets'!A195="", "", 'Fall Tiering and Targets'!A195)</f>
        <v/>
      </c>
      <c r="B195" s="96" t="str">
        <f>IF('Fall Tiering and Targets'!G195="","",IF(AND('Fall Tiering and Targets'!H195="",'Fall Tiering and Targets'!G195&lt;&gt;""),'Fall Tiering and Targets'!G195,'Fall Tiering and Targets'!H195))</f>
        <v/>
      </c>
      <c r="C195" s="176" t="str">
        <f>IF(B195="", "", IF(B195='Fall Tiering and Targets'!$F$2, 'Fall Tiering and Targets'!$H$2, IF(B195='Fall Tiering and Targets'!$F$3, 'Fall Tiering and Targets'!$H$3, IF(B195='Fall Tiering and Targets'!$F$4, 'Fall Tiering and Targets'!$H$4, IF(B195='Fall Tiering and Targets'!$F$5, 'Fall Tiering and Targets'!$H$5, IF(B195='Fall Tiering and Targets'!$F$6, 'Fall Tiering and Targets'!$H$6))))))</f>
        <v/>
      </c>
      <c r="D195" s="184"/>
      <c r="E195" s="184"/>
      <c r="F195" s="184"/>
      <c r="G195" s="184"/>
      <c r="H195" s="184"/>
      <c r="I195" s="184"/>
      <c r="J195" s="184"/>
      <c r="K195" s="184"/>
      <c r="L195" s="184"/>
      <c r="M195" s="184"/>
      <c r="N195" s="96" t="str">
        <f t="shared" si="5"/>
        <v/>
      </c>
      <c r="O195" s="184"/>
    </row>
    <row r="196" spans="1:15" ht="18.75" x14ac:dyDescent="0.25">
      <c r="A196" s="181" t="str">
        <f>IF('Fall Tiering and Targets'!A196="", "", 'Fall Tiering and Targets'!A196)</f>
        <v/>
      </c>
      <c r="B196" s="97" t="str">
        <f>IF('Fall Tiering and Targets'!G196="","",IF(AND('Fall Tiering and Targets'!H196="",'Fall Tiering and Targets'!G196&lt;&gt;""),'Fall Tiering and Targets'!G196,'Fall Tiering and Targets'!H196))</f>
        <v/>
      </c>
      <c r="C196" s="177" t="str">
        <f>IF(B196="", "", IF(B196='Fall Tiering and Targets'!$F$2, 'Fall Tiering and Targets'!$H$2, IF(B196='Fall Tiering and Targets'!$F$3, 'Fall Tiering and Targets'!$H$3, IF(B196='Fall Tiering and Targets'!$F$4, 'Fall Tiering and Targets'!$H$4, IF(B196='Fall Tiering and Targets'!$F$5, 'Fall Tiering and Targets'!$H$5, IF(B196='Fall Tiering and Targets'!$F$6, 'Fall Tiering and Targets'!$H$6))))))</f>
        <v/>
      </c>
      <c r="D196" s="185"/>
      <c r="E196" s="185"/>
      <c r="F196" s="185"/>
      <c r="G196" s="185"/>
      <c r="H196" s="185"/>
      <c r="I196" s="185"/>
      <c r="J196" s="185"/>
      <c r="K196" s="185"/>
      <c r="L196" s="185"/>
      <c r="M196" s="185"/>
      <c r="N196" s="97" t="str">
        <f t="shared" si="5"/>
        <v/>
      </c>
      <c r="O196" s="185"/>
    </row>
    <row r="197" spans="1:15" ht="18.75" x14ac:dyDescent="0.25">
      <c r="A197" s="180" t="str">
        <f>IF('Fall Tiering and Targets'!A197="", "", 'Fall Tiering and Targets'!A197)</f>
        <v/>
      </c>
      <c r="B197" s="96" t="str">
        <f>IF('Fall Tiering and Targets'!G197="","",IF(AND('Fall Tiering and Targets'!H197="",'Fall Tiering and Targets'!G197&lt;&gt;""),'Fall Tiering and Targets'!G197,'Fall Tiering and Targets'!H197))</f>
        <v/>
      </c>
      <c r="C197" s="176" t="str">
        <f>IF(B197="", "", IF(B197='Fall Tiering and Targets'!$F$2, 'Fall Tiering and Targets'!$H$2, IF(B197='Fall Tiering and Targets'!$F$3, 'Fall Tiering and Targets'!$H$3, IF(B197='Fall Tiering and Targets'!$F$4, 'Fall Tiering and Targets'!$H$4, IF(B197='Fall Tiering and Targets'!$F$5, 'Fall Tiering and Targets'!$H$5, IF(B197='Fall Tiering and Targets'!$F$6, 'Fall Tiering and Targets'!$H$6))))))</f>
        <v/>
      </c>
      <c r="D197" s="184"/>
      <c r="E197" s="184"/>
      <c r="F197" s="184"/>
      <c r="G197" s="184"/>
      <c r="H197" s="184"/>
      <c r="I197" s="184"/>
      <c r="J197" s="184"/>
      <c r="K197" s="184"/>
      <c r="L197" s="184"/>
      <c r="M197" s="184"/>
      <c r="N197" s="96" t="str">
        <f t="shared" si="5"/>
        <v/>
      </c>
      <c r="O197" s="184"/>
    </row>
    <row r="198" spans="1:15" ht="18.75" x14ac:dyDescent="0.25">
      <c r="A198" s="181" t="str">
        <f>IF('Fall Tiering and Targets'!A198="", "", 'Fall Tiering and Targets'!A198)</f>
        <v/>
      </c>
      <c r="B198" s="97" t="str">
        <f>IF('Fall Tiering and Targets'!G198="","",IF(AND('Fall Tiering and Targets'!H198="",'Fall Tiering and Targets'!G198&lt;&gt;""),'Fall Tiering and Targets'!G198,'Fall Tiering and Targets'!H198))</f>
        <v/>
      </c>
      <c r="C198" s="177" t="str">
        <f>IF(B198="", "", IF(B198='Fall Tiering and Targets'!$F$2, 'Fall Tiering and Targets'!$H$2, IF(B198='Fall Tiering and Targets'!$F$3, 'Fall Tiering and Targets'!$H$3, IF(B198='Fall Tiering and Targets'!$F$4, 'Fall Tiering and Targets'!$H$4, IF(B198='Fall Tiering and Targets'!$F$5, 'Fall Tiering and Targets'!$H$5, IF(B198='Fall Tiering and Targets'!$F$6, 'Fall Tiering and Targets'!$H$6))))))</f>
        <v/>
      </c>
      <c r="D198" s="185"/>
      <c r="E198" s="185"/>
      <c r="F198" s="185"/>
      <c r="G198" s="185"/>
      <c r="H198" s="185"/>
      <c r="I198" s="185"/>
      <c r="J198" s="185"/>
      <c r="K198" s="185"/>
      <c r="L198" s="185"/>
      <c r="M198" s="185"/>
      <c r="N198" s="97" t="str">
        <f t="shared" si="5"/>
        <v/>
      </c>
      <c r="O198" s="185"/>
    </row>
    <row r="199" spans="1:15" ht="19.5" thickBot="1" x14ac:dyDescent="0.3">
      <c r="A199" s="182" t="str">
        <f>IF('Fall Tiering and Targets'!A199="", "", 'Fall Tiering and Targets'!A199)</f>
        <v/>
      </c>
      <c r="B199" s="100" t="str">
        <f>IF('Fall Tiering and Targets'!G199="","",IF(AND('Fall Tiering and Targets'!H199="",'Fall Tiering and Targets'!G199&lt;&gt;""),'Fall Tiering and Targets'!G199,'Fall Tiering and Targets'!H199))</f>
        <v/>
      </c>
      <c r="C199" s="178" t="str">
        <f>IF(B199="", "", IF(B199='Fall Tiering and Targets'!$F$2, 'Fall Tiering and Targets'!$H$2, IF(B199='Fall Tiering and Targets'!$F$3, 'Fall Tiering and Targets'!$H$3, IF(B199='Fall Tiering and Targets'!$F$4, 'Fall Tiering and Targets'!$H$4, IF(B199='Fall Tiering and Targets'!$F$5, 'Fall Tiering and Targets'!$H$5, IF(B199='Fall Tiering and Targets'!$F$6, 'Fall Tiering and Targets'!$H$6))))))</f>
        <v/>
      </c>
      <c r="D199" s="186"/>
      <c r="E199" s="186"/>
      <c r="F199" s="186"/>
      <c r="G199" s="186"/>
      <c r="H199" s="186"/>
      <c r="I199" s="186"/>
      <c r="J199" s="186"/>
      <c r="K199" s="186"/>
      <c r="L199" s="186"/>
      <c r="M199" s="186"/>
      <c r="N199" s="100" t="str">
        <f t="shared" si="5"/>
        <v/>
      </c>
      <c r="O199" s="186"/>
    </row>
  </sheetData>
  <sheetProtection algorithmName="SHA-512" hashValue="5gidwQ3fWvkUa95PYEueEvCuKTW1PwPO5B4G3dZHBjSlb9v1I5svjdS4MuSHB3IerjSFzDqeKSRczn99KgUdNA==" saltValue="S8Ha/5EydM1Zdt0hZp1YMQ==" spinCount="100000" sheet="1" objects="1" scenarios="1" formatCells="0" formatColumns="0" formatRows="0" selectLockedCells="1" sort="0" autoFilter="0" pivotTables="0"/>
  <mergeCells count="6">
    <mergeCell ref="C1:M6"/>
    <mergeCell ref="O1:O3"/>
    <mergeCell ref="A1:B1"/>
    <mergeCell ref="A4:B6"/>
    <mergeCell ref="N4:O6"/>
    <mergeCell ref="N1:N3"/>
  </mergeCells>
  <conditionalFormatting sqref="N8:N199">
    <cfRule type="expression" dxfId="19" priority="15">
      <formula>AND(NOT(ISBLANK($O8)), $O8&lt;&gt;$N8)</formula>
    </cfRule>
  </conditionalFormatting>
  <conditionalFormatting sqref="A8:A199">
    <cfRule type="expression" dxfId="18" priority="14">
      <formula>AND(NOT(ISBLANK($O8)), $O8&lt;&gt;$N8)</formula>
    </cfRule>
  </conditionalFormatting>
  <conditionalFormatting sqref="B8:B199">
    <cfRule type="expression" dxfId="17" priority="13">
      <formula>AND(NOT(ISBLANK($O8)), $O8&lt;&gt;$N8)</formula>
    </cfRule>
  </conditionalFormatting>
  <conditionalFormatting sqref="C8:C199">
    <cfRule type="expression" dxfId="16" priority="12">
      <formula>AND(NOT(ISBLANK($O8)), $O8&lt;&gt;$N8)</formula>
    </cfRule>
  </conditionalFormatting>
  <conditionalFormatting sqref="D8:D199">
    <cfRule type="expression" dxfId="15" priority="11">
      <formula>AND(NOT(ISBLANK($O8)), $O8&lt;&gt;$N8)</formula>
    </cfRule>
  </conditionalFormatting>
  <conditionalFormatting sqref="E8:E199">
    <cfRule type="expression" dxfId="14" priority="10">
      <formula>AND(NOT(ISBLANK($O8)), $O8&lt;&gt;$N8)</formula>
    </cfRule>
  </conditionalFormatting>
  <conditionalFormatting sqref="F8:F199">
    <cfRule type="expression" dxfId="13" priority="9">
      <formula>AND(NOT(ISBLANK($O8)), $O8&lt;&gt;$N8)</formula>
    </cfRule>
  </conditionalFormatting>
  <conditionalFormatting sqref="G8:G199">
    <cfRule type="expression" dxfId="12" priority="8">
      <formula>AND(NOT(ISBLANK($O8)), $O8&lt;&gt;$N8)</formula>
    </cfRule>
  </conditionalFormatting>
  <conditionalFormatting sqref="H8:H199">
    <cfRule type="expression" dxfId="11" priority="7">
      <formula>AND(NOT(ISBLANK($O8)), $O8&lt;&gt;$N8)</formula>
    </cfRule>
  </conditionalFormatting>
  <conditionalFormatting sqref="I8:I199">
    <cfRule type="expression" dxfId="10" priority="6">
      <formula>AND(NOT(ISBLANK($O8)), $O8&lt;&gt;$N8)</formula>
    </cfRule>
  </conditionalFormatting>
  <conditionalFormatting sqref="J8:J199">
    <cfRule type="expression" dxfId="9" priority="5">
      <formula>AND(NOT(ISBLANK($O8)), $O8&lt;&gt;$N8)</formula>
    </cfRule>
  </conditionalFormatting>
  <conditionalFormatting sqref="K8:K199">
    <cfRule type="expression" dxfId="8" priority="4">
      <formula>AND(NOT(ISBLANK($O8)), $O8&lt;&gt;$N8)</formula>
    </cfRule>
  </conditionalFormatting>
  <conditionalFormatting sqref="L8:L199">
    <cfRule type="expression" dxfId="7" priority="3">
      <formula>AND(NOT(ISBLANK($O8)), $O8&lt;&gt;$N8)</formula>
    </cfRule>
  </conditionalFormatting>
  <conditionalFormatting sqref="M8:M199">
    <cfRule type="expression" dxfId="6" priority="2">
      <formula>AND(NOT(ISBLANK($O8)), $O8&lt;&gt;$N8)</formula>
    </cfRule>
  </conditionalFormatting>
  <conditionalFormatting sqref="O8:O199">
    <cfRule type="expression" dxfId="5" priority="1">
      <formula>AND(NOT(ISBLANK($O8)), $O8&lt;&gt;$N8)</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208" yWindow="438" count="1">
        <x14:dataValidation type="list" allowBlank="1" showInputMessage="1" showErrorMessage="1">
          <x14:formula1>
            <xm:f>'Fall Input'!$H$25:$H$30</xm:f>
          </x14:formula1>
          <xm:sqref>O8:O199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193"/>
  <sheetViews>
    <sheetView topLeftCell="J1" workbookViewId="0">
      <selection activeCell="X3" sqref="X3"/>
    </sheetView>
  </sheetViews>
  <sheetFormatPr defaultRowHeight="15" x14ac:dyDescent="0.25"/>
  <cols>
    <col min="23" max="23" width="21.85546875" customWidth="1"/>
  </cols>
  <sheetData>
    <row r="1" spans="1:25" x14ac:dyDescent="0.25">
      <c r="W1" s="77"/>
      <c r="X1" s="77" t="s">
        <v>103</v>
      </c>
      <c r="Y1" s="77" t="s">
        <v>104</v>
      </c>
    </row>
    <row r="2" spans="1:25" x14ac:dyDescent="0.25">
      <c r="A2" t="str">
        <f>'Monitoring and Adjustment'!$A$7</f>
        <v>Student</v>
      </c>
      <c r="B2" t="str">
        <f>'Monitoring and Adjustment'!$B$7</f>
        <v>Current Tier</v>
      </c>
      <c r="T2" t="s">
        <v>66</v>
      </c>
      <c r="W2" t="str">
        <f>'Fall Tiering and Targets'!F2</f>
        <v>Tier 1</v>
      </c>
      <c r="X2" t="str">
        <f t="shared" ref="X2:X5" si="0">IF(COUNTIF(T$3:T$201,W2)=0,"",COUNTIF(T$3:T$201,W2))</f>
        <v/>
      </c>
      <c r="Y2" t="e">
        <f>ROUNDDOWN('H.M and A Calculation'!X2*IF('Mid-Year Review Sheet'!C23="", 'Mid-Year Review Sheet'!B23, 'Mid-Year Review Sheet'!C23), 0)</f>
        <v>#VALUE!</v>
      </c>
    </row>
    <row r="3" spans="1:25" x14ac:dyDescent="0.25">
      <c r="A3" t="str">
        <f>IF('Monitoring and Adjustment'!A8="", "", 'Monitoring and Adjustment'!A8)</f>
        <v/>
      </c>
      <c r="B3" t="str">
        <f>IF('Monitoring and Adjustment'!B8="", "", 'Monitoring and Adjustment'!B8)</f>
        <v/>
      </c>
      <c r="M3" s="9"/>
      <c r="N3" s="9"/>
      <c r="T3" t="str">
        <f>IF(A3="","",IF('Monitoring and Adjustment'!O8="",'Monitoring and Adjustment'!B8,IF('Monitoring and Adjustment'!B8='Monitoring and Adjustment'!O8,'Monitoring and Adjustment'!B8, 'Monitoring and Adjustment'!O8)))</f>
        <v/>
      </c>
      <c r="U3" t="str">
        <f>IF(T3="","",IF(A3="","",IF(T3='Fall Tiering and Targets'!$F$2,$Y$14,IF(T3='Fall Tiering and Targets'!$F$3,$Y$15,IF(T3='Fall Tiering and Targets'!$F$4,$Y$16,IF(T3='Fall Tiering and Targets'!$F$5,$Y$17,IF(T3='Fall Tiering and Targets'!$F$6,$Y$18)))))))</f>
        <v/>
      </c>
      <c r="V3" t="str">
        <f>IF(U3="","",IF(U3=0,"",U3))</f>
        <v/>
      </c>
      <c r="W3" t="str">
        <f>'Fall Tiering and Targets'!F3</f>
        <v>Tier 2</v>
      </c>
      <c r="X3" t="str">
        <f t="shared" si="0"/>
        <v/>
      </c>
      <c r="Y3" t="e">
        <f>ROUNDDOWN('H.M and A Calculation'!X3*IF('Mid-Year Review Sheet'!C24="", 'Mid-Year Review Sheet'!B24, 'Mid-Year Review Sheet'!C24), 0)</f>
        <v>#VALUE!</v>
      </c>
    </row>
    <row r="4" spans="1:25" x14ac:dyDescent="0.25">
      <c r="A4" t="str">
        <f>IF('Monitoring and Adjustment'!A9="", "", 'Monitoring and Adjustment'!A9)</f>
        <v/>
      </c>
      <c r="B4" t="str">
        <f>IF('Monitoring and Adjustment'!B9="", "", 'Monitoring and Adjustment'!B9)</f>
        <v/>
      </c>
      <c r="M4" s="9"/>
      <c r="N4" s="9"/>
      <c r="T4" t="str">
        <f>IF(A4="","",IF('Monitoring and Adjustment'!O9="",'Monitoring and Adjustment'!B9,IF('Monitoring and Adjustment'!B9='Monitoring and Adjustment'!O9,'Monitoring and Adjustment'!B9, 'Monitoring and Adjustment'!O9)))</f>
        <v/>
      </c>
      <c r="U4" t="str">
        <f>IF(T4="","",IF(A4="","",IF(T4='Fall Tiering and Targets'!$F$2,$Y$14,IF(T4='Fall Tiering and Targets'!$F$3,$Y$15,IF(T4='Fall Tiering and Targets'!$F$4,$Y$16,IF(T4='Fall Tiering and Targets'!$F$5,$Y$17,IF(T4='Fall Tiering and Targets'!$F$6,$Y$18)))))))</f>
        <v/>
      </c>
      <c r="V4" t="str">
        <f t="shared" ref="V4:V67" si="1">IF(U4="","",IF(U4=0,"",U4))</f>
        <v/>
      </c>
      <c r="W4" t="str">
        <f>'Fall Tiering and Targets'!F4</f>
        <v>Tier 3</v>
      </c>
      <c r="X4" t="str">
        <f t="shared" si="0"/>
        <v/>
      </c>
      <c r="Y4" t="e">
        <f>ROUNDDOWN('H.M and A Calculation'!X4*IF('Mid-Year Review Sheet'!C25="", 'Mid-Year Review Sheet'!B25, 'Mid-Year Review Sheet'!C25), 0)</f>
        <v>#VALUE!</v>
      </c>
    </row>
    <row r="5" spans="1:25" x14ac:dyDescent="0.25">
      <c r="A5" t="str">
        <f>IF('Monitoring and Adjustment'!A10="", "", 'Monitoring and Adjustment'!A10)</f>
        <v/>
      </c>
      <c r="B5" t="str">
        <f>IF('Monitoring and Adjustment'!B10="", "", 'Monitoring and Adjustment'!B10)</f>
        <v/>
      </c>
      <c r="M5" s="9"/>
      <c r="N5" s="9"/>
      <c r="T5" t="str">
        <f>IF(A5="","",IF('Monitoring and Adjustment'!O10="",'Monitoring and Adjustment'!B10,IF('Monitoring and Adjustment'!B10='Monitoring and Adjustment'!O10,'Monitoring and Adjustment'!B10, 'Monitoring and Adjustment'!O10)))</f>
        <v/>
      </c>
      <c r="U5" t="str">
        <f>IF(T5="","",IF(A5="","",IF(T5='Fall Tiering and Targets'!$F$2,$Y$14,IF(T5='Fall Tiering and Targets'!$F$3,$Y$15,IF(T5='Fall Tiering and Targets'!$F$4,$Y$16,IF(T5='Fall Tiering and Targets'!$F$5,$Y$17,IF(T5='Fall Tiering and Targets'!$F$6,$Y$18)))))))</f>
        <v/>
      </c>
      <c r="V5" t="str">
        <f t="shared" si="1"/>
        <v/>
      </c>
      <c r="W5" t="str">
        <f>'Fall Tiering and Targets'!F5</f>
        <v>Tier 4</v>
      </c>
      <c r="X5" t="str">
        <f t="shared" si="0"/>
        <v/>
      </c>
      <c r="Y5" t="e">
        <f>ROUNDDOWN('H.M and A Calculation'!X5*IF('Mid-Year Review Sheet'!C26="", 'Mid-Year Review Sheet'!B26, 'Mid-Year Review Sheet'!C26), 0)</f>
        <v>#VALUE!</v>
      </c>
    </row>
    <row r="6" spans="1:25" x14ac:dyDescent="0.25">
      <c r="A6" t="str">
        <f>IF('Monitoring and Adjustment'!A11="", "", 'Monitoring and Adjustment'!A11)</f>
        <v/>
      </c>
      <c r="B6" t="str">
        <f>IF('Monitoring and Adjustment'!B11="", "", 'Monitoring and Adjustment'!B11)</f>
        <v/>
      </c>
      <c r="M6" s="9"/>
      <c r="N6" s="9"/>
      <c r="T6" t="str">
        <f>IF(A6="","",IF('Monitoring and Adjustment'!O11="",'Monitoring and Adjustment'!B11,IF('Monitoring and Adjustment'!B11='Monitoring and Adjustment'!O11,'Monitoring and Adjustment'!B11, 'Monitoring and Adjustment'!O11)))</f>
        <v/>
      </c>
      <c r="U6" t="str">
        <f>IF(T6="","",IF(A6="","",IF(T6='Fall Tiering and Targets'!$F$2,$Y$14,IF(T6='Fall Tiering and Targets'!$F$3,$Y$15,IF(T6='Fall Tiering and Targets'!$F$4,$Y$16,IF(T6='Fall Tiering and Targets'!$F$5,$Y$17,IF(T6='Fall Tiering and Targets'!$F$6,$Y$18)))))))</f>
        <v/>
      </c>
      <c r="V6" t="str">
        <f t="shared" si="1"/>
        <v/>
      </c>
      <c r="W6" t="str">
        <f>'Fall Tiering and Targets'!F6</f>
        <v>Tier 5</v>
      </c>
      <c r="X6" t="str">
        <f>IF(COUNTIF(T$3:T$201,W6)=0,"",COUNTIF(T$3:T$201,W6))</f>
        <v/>
      </c>
      <c r="Y6" t="e">
        <f>ROUNDDOWN('H.M and A Calculation'!X6*IF('Mid-Year Review Sheet'!C27="", 'Mid-Year Review Sheet'!B27, 'Mid-Year Review Sheet'!C27), 0)</f>
        <v>#VALUE!</v>
      </c>
    </row>
    <row r="7" spans="1:25" x14ac:dyDescent="0.25">
      <c r="A7" t="str">
        <f>IF('Monitoring and Adjustment'!A12="", "", 'Monitoring and Adjustment'!A12)</f>
        <v/>
      </c>
      <c r="B7" t="str">
        <f>IF('Monitoring and Adjustment'!B12="", "", 'Monitoring and Adjustment'!B12)</f>
        <v/>
      </c>
      <c r="M7" s="9"/>
      <c r="N7" s="9"/>
      <c r="T7" t="str">
        <f>IF(A7="","",IF('Monitoring and Adjustment'!O12="",'Monitoring and Adjustment'!B12,IF('Monitoring and Adjustment'!B12='Monitoring and Adjustment'!O12,'Monitoring and Adjustment'!B12, 'Monitoring and Adjustment'!O12)))</f>
        <v/>
      </c>
      <c r="U7" t="str">
        <f>IF(T7="","",IF(A7="","",IF(T7='Fall Tiering and Targets'!$F$2,$Y$14,IF(T7='Fall Tiering and Targets'!$F$3,$Y$15,IF(T7='Fall Tiering and Targets'!$F$4,$Y$16,IF(T7='Fall Tiering and Targets'!$F$5,$Y$17,IF(T7='Fall Tiering and Targets'!$F$6,$Y$18)))))))</f>
        <v/>
      </c>
      <c r="V7" t="str">
        <f t="shared" si="1"/>
        <v/>
      </c>
    </row>
    <row r="8" spans="1:25" x14ac:dyDescent="0.25">
      <c r="A8" t="str">
        <f>IF('Monitoring and Adjustment'!A13="", "", 'Monitoring and Adjustment'!A13)</f>
        <v/>
      </c>
      <c r="B8" t="str">
        <f>IF('Monitoring and Adjustment'!B13="", "", 'Monitoring and Adjustment'!B13)</f>
        <v/>
      </c>
      <c r="M8" s="9"/>
      <c r="N8" s="9"/>
      <c r="T8" t="str">
        <f>IF(A8="","",IF('Monitoring and Adjustment'!O13="",'Monitoring and Adjustment'!B13,IF('Monitoring and Adjustment'!B13='Monitoring and Adjustment'!O13,'Monitoring and Adjustment'!B13, 'Monitoring and Adjustment'!O13)))</f>
        <v/>
      </c>
      <c r="U8" t="str">
        <f>IF(T8="","",IF(A8="","",IF(T8='Fall Tiering and Targets'!$F$2,$Y$14,IF(T8='Fall Tiering and Targets'!$F$3,$Y$15,IF(T8='Fall Tiering and Targets'!$F$4,$Y$16,IF(T8='Fall Tiering and Targets'!$F$5,$Y$17,IF(T8='Fall Tiering and Targets'!$F$6,$Y$18)))))))</f>
        <v/>
      </c>
      <c r="V8" t="str">
        <f t="shared" si="1"/>
        <v/>
      </c>
    </row>
    <row r="9" spans="1:25" x14ac:dyDescent="0.25">
      <c r="A9" t="str">
        <f>IF('Monitoring and Adjustment'!A14="", "", 'Monitoring and Adjustment'!A14)</f>
        <v/>
      </c>
      <c r="B9" t="str">
        <f>IF('Monitoring and Adjustment'!B14="", "", 'Monitoring and Adjustment'!B14)</f>
        <v/>
      </c>
      <c r="M9" s="9"/>
      <c r="N9" s="9"/>
      <c r="T9" t="str">
        <f>IF(A9="","",IF('Monitoring and Adjustment'!O14="",'Monitoring and Adjustment'!B14,IF('Monitoring and Adjustment'!B14='Monitoring and Adjustment'!O14,'Monitoring and Adjustment'!B14, 'Monitoring and Adjustment'!O14)))</f>
        <v/>
      </c>
      <c r="U9" t="str">
        <f>IF(T9="","",IF(A9="","",IF(T9='Fall Tiering and Targets'!$F$2,$Y$14,IF(T9='Fall Tiering and Targets'!$F$3,$Y$15,IF(T9='Fall Tiering and Targets'!$F$4,$Y$16,IF(T9='Fall Tiering and Targets'!$F$5,$Y$17,IF(T9='Fall Tiering and Targets'!$F$6,$Y$18)))))))</f>
        <v/>
      </c>
      <c r="V9" t="str">
        <f t="shared" si="1"/>
        <v/>
      </c>
    </row>
    <row r="10" spans="1:25" x14ac:dyDescent="0.25">
      <c r="A10" t="str">
        <f>IF('Monitoring and Adjustment'!A15="", "", 'Monitoring and Adjustment'!A15)</f>
        <v/>
      </c>
      <c r="B10" t="str">
        <f>IF('Monitoring and Adjustment'!B15="", "", 'Monitoring and Adjustment'!B15)</f>
        <v/>
      </c>
      <c r="M10" s="9"/>
      <c r="N10" s="9"/>
      <c r="T10" t="str">
        <f>IF(A10="","",IF('Monitoring and Adjustment'!O15="",'Monitoring and Adjustment'!B15,IF('Monitoring and Adjustment'!B15='Monitoring and Adjustment'!O15,'Monitoring and Adjustment'!B15, 'Monitoring and Adjustment'!O15)))</f>
        <v/>
      </c>
      <c r="U10" t="str">
        <f>IF(T10="","",IF(A10="","",IF(T10='Fall Tiering and Targets'!$F$2,$Y$14,IF(T10='Fall Tiering and Targets'!$F$3,$Y$15,IF(T10='Fall Tiering and Targets'!$F$4,$Y$16,IF(T10='Fall Tiering and Targets'!$F$5,$Y$17,IF(T10='Fall Tiering and Targets'!$F$6,$Y$18)))))))</f>
        <v/>
      </c>
      <c r="V10" t="str">
        <f t="shared" si="1"/>
        <v/>
      </c>
    </row>
    <row r="11" spans="1:25" x14ac:dyDescent="0.25">
      <c r="A11" t="str">
        <f>IF('Monitoring and Adjustment'!A16="", "", 'Monitoring and Adjustment'!A16)</f>
        <v/>
      </c>
      <c r="B11" t="str">
        <f>IF('Monitoring and Adjustment'!B16="", "", 'Monitoring and Adjustment'!B16)</f>
        <v/>
      </c>
      <c r="M11" s="9"/>
      <c r="N11" s="9"/>
      <c r="T11" t="str">
        <f>IF(A11="","",IF('Monitoring and Adjustment'!O16="",'Monitoring and Adjustment'!B16,IF('Monitoring and Adjustment'!B16='Monitoring and Adjustment'!O16,'Monitoring and Adjustment'!B16, 'Monitoring and Adjustment'!O16)))</f>
        <v/>
      </c>
      <c r="U11" t="str">
        <f>IF(T11="","",IF(A11="","",IF(T11='Fall Tiering and Targets'!$F$2,$Y$14,IF(T11='Fall Tiering and Targets'!$F$3,$Y$15,IF(T11='Fall Tiering and Targets'!$F$4,$Y$16,IF(T11='Fall Tiering and Targets'!$F$5,$Y$17,IF(T11='Fall Tiering and Targets'!$F$6,$Y$18)))))))</f>
        <v/>
      </c>
      <c r="V11" t="str">
        <f t="shared" si="1"/>
        <v/>
      </c>
    </row>
    <row r="12" spans="1:25" x14ac:dyDescent="0.25">
      <c r="A12" t="str">
        <f>IF('Monitoring and Adjustment'!A17="", "", 'Monitoring and Adjustment'!A17)</f>
        <v/>
      </c>
      <c r="B12" t="str">
        <f>IF('Monitoring and Adjustment'!B17="", "", 'Monitoring and Adjustment'!B17)</f>
        <v/>
      </c>
      <c r="M12" s="9"/>
      <c r="N12" s="9"/>
      <c r="T12" t="str">
        <f>IF(A12="","",IF('Monitoring and Adjustment'!O17="",'Monitoring and Adjustment'!B17,IF('Monitoring and Adjustment'!B17='Monitoring and Adjustment'!O17,'Monitoring and Adjustment'!B17, 'Monitoring and Adjustment'!O17)))</f>
        <v/>
      </c>
      <c r="U12" t="str">
        <f>IF(T12="","",IF(A12="","",IF(T12='Fall Tiering and Targets'!$F$2,$Y$14,IF(T12='Fall Tiering and Targets'!$F$3,$Y$15,IF(T12='Fall Tiering and Targets'!$F$4,$Y$16,IF(T12='Fall Tiering and Targets'!$F$5,$Y$17,IF(T12='Fall Tiering and Targets'!$F$6,$Y$18)))))))</f>
        <v/>
      </c>
      <c r="V12" t="str">
        <f t="shared" si="1"/>
        <v/>
      </c>
    </row>
    <row r="13" spans="1:25" x14ac:dyDescent="0.25">
      <c r="A13" t="str">
        <f>IF('Monitoring and Adjustment'!A18="", "", 'Monitoring and Adjustment'!A18)</f>
        <v/>
      </c>
      <c r="B13" t="str">
        <f>IF('Monitoring and Adjustment'!B18="", "", 'Monitoring and Adjustment'!B18)</f>
        <v/>
      </c>
      <c r="M13" s="9"/>
      <c r="N13" s="9"/>
      <c r="T13" t="str">
        <f>IF(A13="","",IF('Monitoring and Adjustment'!O18="",'Monitoring and Adjustment'!B18,IF('Monitoring and Adjustment'!B18='Monitoring and Adjustment'!O18,'Monitoring and Adjustment'!B18, 'Monitoring and Adjustment'!O18)))</f>
        <v/>
      </c>
      <c r="U13" t="str">
        <f>IF(T13="","",IF(A13="","",IF(T13='Fall Tiering and Targets'!$F$2,$Y$14,IF(T13='Fall Tiering and Targets'!$F$3,$Y$15,IF(T13='Fall Tiering and Targets'!$F$4,$Y$16,IF(T13='Fall Tiering and Targets'!$F$5,$Y$17,IF(T13='Fall Tiering and Targets'!$F$6,$Y$18)))))))</f>
        <v/>
      </c>
      <c r="V13" t="str">
        <f t="shared" si="1"/>
        <v/>
      </c>
      <c r="W13" t="s">
        <v>6</v>
      </c>
      <c r="X13" t="s">
        <v>103</v>
      </c>
      <c r="Y13" t="s">
        <v>104</v>
      </c>
    </row>
    <row r="14" spans="1:25" x14ac:dyDescent="0.25">
      <c r="A14" t="str">
        <f>IF('Monitoring and Adjustment'!A19="", "", 'Monitoring and Adjustment'!A19)</f>
        <v/>
      </c>
      <c r="B14" t="str">
        <f>IF('Monitoring and Adjustment'!B19="", "", 'Monitoring and Adjustment'!B19)</f>
        <v/>
      </c>
      <c r="M14" s="9"/>
      <c r="N14" s="9"/>
      <c r="T14" t="str">
        <f>IF(A14="","",IF('Monitoring and Adjustment'!O19="",'Monitoring and Adjustment'!B19,IF('Monitoring and Adjustment'!B19='Monitoring and Adjustment'!O19,'Monitoring and Adjustment'!B19, 'Monitoring and Adjustment'!O19)))</f>
        <v/>
      </c>
      <c r="U14" t="str">
        <f>IF(T14="","",IF(A14="","",IF(T14='Fall Tiering and Targets'!$F$2,$Y$14,IF(T14='Fall Tiering and Targets'!$F$3,$Y$15,IF(T14='Fall Tiering and Targets'!$F$4,$Y$16,IF(T14='Fall Tiering and Targets'!$F$5,$Y$17,IF(T14='Fall Tiering and Targets'!$F$6,$Y$18)))))))</f>
        <v/>
      </c>
      <c r="V14" t="str">
        <f t="shared" si="1"/>
        <v/>
      </c>
      <c r="W14" t="str">
        <f>W2</f>
        <v>Tier 1</v>
      </c>
      <c r="X14" t="str">
        <f>'Mid-Year Review Sheet'!B14</f>
        <v/>
      </c>
      <c r="Y14" s="11">
        <f>IF('Mid-Year Review Sheet'!B14="", 'Fall Tiering and Targets'!$I$2, IF('Mid-Year Review Sheet'!C14="", 'Mid-Year Review Sheet'!B14, 'Mid-Year Review Sheet'!C14))</f>
        <v>0</v>
      </c>
    </row>
    <row r="15" spans="1:25" x14ac:dyDescent="0.25">
      <c r="A15" t="str">
        <f>IF('Monitoring and Adjustment'!A20="", "", 'Monitoring and Adjustment'!A20)</f>
        <v/>
      </c>
      <c r="B15" t="str">
        <f>IF('Monitoring and Adjustment'!B20="", "", 'Monitoring and Adjustment'!B20)</f>
        <v/>
      </c>
      <c r="M15" s="9"/>
      <c r="N15" s="9"/>
      <c r="T15" t="str">
        <f>IF(A15="","",IF('Monitoring and Adjustment'!O20="",'Monitoring and Adjustment'!B20,IF('Monitoring and Adjustment'!B20='Monitoring and Adjustment'!O20,'Monitoring and Adjustment'!B20, 'Monitoring and Adjustment'!O20)))</f>
        <v/>
      </c>
      <c r="U15" t="str">
        <f>IF(T15="","",IF(A15="","",IF(T15='Fall Tiering and Targets'!$F$2,$Y$14,IF(T15='Fall Tiering and Targets'!$F$3,$Y$15,IF(T15='Fall Tiering and Targets'!$F$4,$Y$16,IF(T15='Fall Tiering and Targets'!$F$5,$Y$17,IF(T15='Fall Tiering and Targets'!$F$6,$Y$18)))))))</f>
        <v/>
      </c>
      <c r="V15" t="str">
        <f t="shared" si="1"/>
        <v/>
      </c>
      <c r="W15" t="str">
        <f t="shared" ref="W15:W18" si="2">W3</f>
        <v>Tier 2</v>
      </c>
      <c r="X15" t="str">
        <f>'Mid-Year Review Sheet'!B15</f>
        <v/>
      </c>
      <c r="Y15" s="11">
        <f>IF('Mid-Year Review Sheet'!B15="", 'Fall Tiering and Targets'!$I$2, IF('Mid-Year Review Sheet'!C15="", 'Mid-Year Review Sheet'!B15, 'Mid-Year Review Sheet'!C15))</f>
        <v>0</v>
      </c>
    </row>
    <row r="16" spans="1:25" x14ac:dyDescent="0.25">
      <c r="A16" t="str">
        <f>IF('Monitoring and Adjustment'!A21="", "", 'Monitoring and Adjustment'!A21)</f>
        <v/>
      </c>
      <c r="B16" t="str">
        <f>IF('Monitoring and Adjustment'!B21="", "", 'Monitoring and Adjustment'!B21)</f>
        <v/>
      </c>
      <c r="M16" s="9"/>
      <c r="N16" s="9"/>
      <c r="T16" t="str">
        <f>IF(A16="","",IF('Monitoring and Adjustment'!O21="",'Monitoring and Adjustment'!B21,IF('Monitoring and Adjustment'!B21='Monitoring and Adjustment'!O21,'Monitoring and Adjustment'!B21, 'Monitoring and Adjustment'!O21)))</f>
        <v/>
      </c>
      <c r="U16" t="str">
        <f>IF(T16="","",IF(A16="","",IF(T16='Fall Tiering and Targets'!$F$2,$Y$14,IF(T16='Fall Tiering and Targets'!$F$3,$Y$15,IF(T16='Fall Tiering and Targets'!$F$4,$Y$16,IF(T16='Fall Tiering and Targets'!$F$5,$Y$17,IF(T16='Fall Tiering and Targets'!$F$6,$Y$18)))))))</f>
        <v/>
      </c>
      <c r="V16" t="str">
        <f t="shared" si="1"/>
        <v/>
      </c>
      <c r="W16" t="str">
        <f t="shared" si="2"/>
        <v>Tier 3</v>
      </c>
      <c r="X16" t="str">
        <f>'Mid-Year Review Sheet'!B16</f>
        <v/>
      </c>
      <c r="Y16" s="11">
        <f>IF('Mid-Year Review Sheet'!B16="", 'Fall Tiering and Targets'!$I$2, IF('Mid-Year Review Sheet'!C16="", 'Mid-Year Review Sheet'!B16, 'Mid-Year Review Sheet'!C16))</f>
        <v>0</v>
      </c>
    </row>
    <row r="17" spans="1:25" x14ac:dyDescent="0.25">
      <c r="A17" t="str">
        <f>IF('Monitoring and Adjustment'!A22="", "", 'Monitoring and Adjustment'!A22)</f>
        <v/>
      </c>
      <c r="B17" t="str">
        <f>IF('Monitoring and Adjustment'!B22="", "", 'Monitoring and Adjustment'!B22)</f>
        <v/>
      </c>
      <c r="M17" s="9"/>
      <c r="N17" s="9"/>
      <c r="T17" t="str">
        <f>IF(A17="","",IF('Monitoring and Adjustment'!O22="",'Monitoring and Adjustment'!B22,IF('Monitoring and Adjustment'!B22='Monitoring and Adjustment'!O22,'Monitoring and Adjustment'!B22, 'Monitoring and Adjustment'!O22)))</f>
        <v/>
      </c>
      <c r="U17" t="str">
        <f>IF(T17="","",IF(A17="","",IF(T17='Fall Tiering and Targets'!$F$2,$Y$14,IF(T17='Fall Tiering and Targets'!$F$3,$Y$15,IF(T17='Fall Tiering and Targets'!$F$4,$Y$16,IF(T17='Fall Tiering and Targets'!$F$5,$Y$17,IF(T17='Fall Tiering and Targets'!$F$6,$Y$18)))))))</f>
        <v/>
      </c>
      <c r="V17" t="str">
        <f t="shared" si="1"/>
        <v/>
      </c>
      <c r="W17" t="str">
        <f t="shared" si="2"/>
        <v>Tier 4</v>
      </c>
      <c r="X17" t="str">
        <f>'Mid-Year Review Sheet'!B17</f>
        <v/>
      </c>
      <c r="Y17" s="11">
        <f>IF('Mid-Year Review Sheet'!B17="", 'Fall Tiering and Targets'!$I$2, IF('Mid-Year Review Sheet'!C17="", 'Mid-Year Review Sheet'!B17, 'Mid-Year Review Sheet'!C17))</f>
        <v>0</v>
      </c>
    </row>
    <row r="18" spans="1:25" x14ac:dyDescent="0.25">
      <c r="A18" t="str">
        <f>IF('Monitoring and Adjustment'!A23="", "", 'Monitoring and Adjustment'!A23)</f>
        <v/>
      </c>
      <c r="B18" t="str">
        <f>IF('Monitoring and Adjustment'!B23="", "", 'Monitoring and Adjustment'!B23)</f>
        <v/>
      </c>
      <c r="M18" s="9"/>
      <c r="N18" s="9"/>
      <c r="T18" t="str">
        <f>IF(A18="","",IF('Monitoring and Adjustment'!O23="",'Monitoring and Adjustment'!B23,IF('Monitoring and Adjustment'!B23='Monitoring and Adjustment'!O23,'Monitoring and Adjustment'!B23, 'Monitoring and Adjustment'!O23)))</f>
        <v/>
      </c>
      <c r="U18" t="str">
        <f>IF(T18="","",IF(A18="","",IF(T18='Fall Tiering and Targets'!$F$2,$Y$14,IF(T18='Fall Tiering and Targets'!$F$3,$Y$15,IF(T18='Fall Tiering and Targets'!$F$4,$Y$16,IF(T18='Fall Tiering and Targets'!$F$5,$Y$17,IF(T18='Fall Tiering and Targets'!$F$6,$Y$18)))))))</f>
        <v/>
      </c>
      <c r="V18" t="str">
        <f t="shared" si="1"/>
        <v/>
      </c>
      <c r="W18" t="str">
        <f t="shared" si="2"/>
        <v>Tier 5</v>
      </c>
      <c r="X18" t="str">
        <f>'Mid-Year Review Sheet'!B18</f>
        <v/>
      </c>
      <c r="Y18" s="11">
        <f>IF('Mid-Year Review Sheet'!B18="", 'Fall Tiering and Targets'!$I$2, IF('Mid-Year Review Sheet'!C18="", 'Mid-Year Review Sheet'!B18, 'Mid-Year Review Sheet'!C18))</f>
        <v>0</v>
      </c>
    </row>
    <row r="19" spans="1:25" x14ac:dyDescent="0.25">
      <c r="A19" t="str">
        <f>IF('Monitoring and Adjustment'!A24="", "", 'Monitoring and Adjustment'!A24)</f>
        <v/>
      </c>
      <c r="B19" t="str">
        <f>IF('Monitoring and Adjustment'!B24="", "", 'Monitoring and Adjustment'!B24)</f>
        <v/>
      </c>
      <c r="M19" s="9"/>
      <c r="N19" s="9"/>
      <c r="T19" t="str">
        <f>IF(A19="","",IF('Monitoring and Adjustment'!O24="",'Monitoring and Adjustment'!B24,IF('Monitoring and Adjustment'!B24='Monitoring and Adjustment'!O24,'Monitoring and Adjustment'!B24, 'Monitoring and Adjustment'!O24)))</f>
        <v/>
      </c>
      <c r="U19" t="str">
        <f>IF(T19="","",IF(A19="","",IF(T19='Fall Tiering and Targets'!$F$2,$Y$14,IF(T19='Fall Tiering and Targets'!$F$3,$Y$15,IF(T19='Fall Tiering and Targets'!$F$4,$Y$16,IF(T19='Fall Tiering and Targets'!$F$5,$Y$17,IF(T19='Fall Tiering and Targets'!$F$6,$Y$18)))))))</f>
        <v/>
      </c>
      <c r="V19" t="str">
        <f t="shared" si="1"/>
        <v/>
      </c>
      <c r="W19" t="s">
        <v>105</v>
      </c>
      <c r="X19" t="s">
        <v>103</v>
      </c>
      <c r="Y19" t="s">
        <v>104</v>
      </c>
    </row>
    <row r="20" spans="1:25" x14ac:dyDescent="0.25">
      <c r="A20" t="str">
        <f>IF('Monitoring and Adjustment'!A25="", "", 'Monitoring and Adjustment'!A25)</f>
        <v/>
      </c>
      <c r="B20" t="str">
        <f>IF('Monitoring and Adjustment'!B25="", "", 'Monitoring and Adjustment'!B25)</f>
        <v/>
      </c>
      <c r="M20" s="9"/>
      <c r="N20" s="9"/>
      <c r="T20" t="str">
        <f>IF(A20="","",IF('Monitoring and Adjustment'!O25="",'Monitoring and Adjustment'!B25,IF('Monitoring and Adjustment'!B25='Monitoring and Adjustment'!O25,'Monitoring and Adjustment'!B25, 'Monitoring and Adjustment'!O25)))</f>
        <v/>
      </c>
      <c r="U20" t="str">
        <f>IF(T20="","",IF(A20="","",IF(T20='Fall Tiering and Targets'!$F$2,$Y$14,IF(T20='Fall Tiering and Targets'!$F$3,$Y$15,IF(T20='Fall Tiering and Targets'!$F$4,$Y$16,IF(T20='Fall Tiering and Targets'!$F$5,$Y$17,IF(T20='Fall Tiering and Targets'!$F$6,$Y$18)))))))</f>
        <v/>
      </c>
      <c r="V20" t="str">
        <f t="shared" si="1"/>
        <v/>
      </c>
      <c r="W20" t="str">
        <f>W14</f>
        <v>Tier 1</v>
      </c>
      <c r="X20" s="74" t="str">
        <f>'Mid-Year Review Sheet'!B23</f>
        <v/>
      </c>
      <c r="Y20" t="str">
        <f>IF('Mid-Year Review Sheet'!C23="", 'Mid-Year Review Sheet'!B23,  "")</f>
        <v/>
      </c>
    </row>
    <row r="21" spans="1:25" x14ac:dyDescent="0.25">
      <c r="A21" t="str">
        <f>IF('Monitoring and Adjustment'!A26="", "", 'Monitoring and Adjustment'!A26)</f>
        <v/>
      </c>
      <c r="B21" t="str">
        <f>IF('Monitoring and Adjustment'!B26="", "", 'Monitoring and Adjustment'!B26)</f>
        <v/>
      </c>
      <c r="M21" s="9"/>
      <c r="N21" s="9"/>
      <c r="T21" t="str">
        <f>IF(A21="","",IF('Monitoring and Adjustment'!O26="",'Monitoring and Adjustment'!B26,IF('Monitoring and Adjustment'!B26='Monitoring and Adjustment'!O26,'Monitoring and Adjustment'!B26, 'Monitoring and Adjustment'!O26)))</f>
        <v/>
      </c>
      <c r="U21" t="str">
        <f>IF(T21="","",IF(A21="","",IF(T21='Fall Tiering and Targets'!$F$2,$Y$14,IF(T21='Fall Tiering and Targets'!$F$3,$Y$15,IF(T21='Fall Tiering and Targets'!$F$4,$Y$16,IF(T21='Fall Tiering and Targets'!$F$5,$Y$17,IF(T21='Fall Tiering and Targets'!$F$6,$Y$18)))))))</f>
        <v/>
      </c>
      <c r="V21" t="str">
        <f t="shared" si="1"/>
        <v/>
      </c>
      <c r="W21" t="str">
        <f t="shared" ref="W21:W24" si="3">W15</f>
        <v>Tier 2</v>
      </c>
      <c r="X21" s="74" t="str">
        <f>'Mid-Year Review Sheet'!B24</f>
        <v/>
      </c>
      <c r="Y21" t="str">
        <f>IF('Mid-Year Review Sheet'!C24="", 'Mid-Year Review Sheet'!B24,  "")</f>
        <v/>
      </c>
    </row>
    <row r="22" spans="1:25" x14ac:dyDescent="0.25">
      <c r="A22" t="str">
        <f>IF('Monitoring and Adjustment'!A27="", "", 'Monitoring and Adjustment'!A27)</f>
        <v/>
      </c>
      <c r="B22" t="str">
        <f>IF('Monitoring and Adjustment'!B27="", "", 'Monitoring and Adjustment'!B27)</f>
        <v/>
      </c>
      <c r="M22" s="9"/>
      <c r="N22" s="9"/>
      <c r="T22" t="str">
        <f>IF(A22="","",IF('Monitoring and Adjustment'!O27="",'Monitoring and Adjustment'!B27,IF('Monitoring and Adjustment'!B27='Monitoring and Adjustment'!O27,'Monitoring and Adjustment'!B27, 'Monitoring and Adjustment'!O27)))</f>
        <v/>
      </c>
      <c r="U22" t="str">
        <f>IF(T22="","",IF(A22="","",IF(T22='Fall Tiering and Targets'!$F$2,$Y$14,IF(T22='Fall Tiering and Targets'!$F$3,$Y$15,IF(T22='Fall Tiering and Targets'!$F$4,$Y$16,IF(T22='Fall Tiering and Targets'!$F$5,$Y$17,IF(T22='Fall Tiering and Targets'!$F$6,$Y$18)))))))</f>
        <v/>
      </c>
      <c r="V22" t="str">
        <f t="shared" si="1"/>
        <v/>
      </c>
      <c r="W22" t="str">
        <f t="shared" si="3"/>
        <v>Tier 3</v>
      </c>
      <c r="X22" s="74" t="str">
        <f>'Mid-Year Review Sheet'!B25</f>
        <v/>
      </c>
      <c r="Y22" t="str">
        <f>IF('Mid-Year Review Sheet'!C25="", 'Mid-Year Review Sheet'!B25,  "")</f>
        <v/>
      </c>
    </row>
    <row r="23" spans="1:25" x14ac:dyDescent="0.25">
      <c r="A23" t="str">
        <f>IF('Monitoring and Adjustment'!A28="", "", 'Monitoring and Adjustment'!A28)</f>
        <v/>
      </c>
      <c r="B23" t="str">
        <f>IF('Monitoring and Adjustment'!B28="", "", 'Monitoring and Adjustment'!B28)</f>
        <v/>
      </c>
      <c r="M23" s="9"/>
      <c r="N23" s="9"/>
      <c r="T23" t="str">
        <f>IF(A23="","",IF('Monitoring and Adjustment'!O28="",'Monitoring and Adjustment'!B28,IF('Monitoring and Adjustment'!B28='Monitoring and Adjustment'!O28,'Monitoring and Adjustment'!B28, 'Monitoring and Adjustment'!O28)))</f>
        <v/>
      </c>
      <c r="U23" t="str">
        <f>IF(T23="","",IF(A23="","",IF(T23='Fall Tiering and Targets'!$F$2,$Y$14,IF(T23='Fall Tiering and Targets'!$F$3,$Y$15,IF(T23='Fall Tiering and Targets'!$F$4,$Y$16,IF(T23='Fall Tiering and Targets'!$F$5,$Y$17,IF(T23='Fall Tiering and Targets'!$F$6,$Y$18)))))))</f>
        <v/>
      </c>
      <c r="V23" t="str">
        <f t="shared" si="1"/>
        <v/>
      </c>
      <c r="W23" t="str">
        <f t="shared" si="3"/>
        <v>Tier 4</v>
      </c>
      <c r="X23" s="74" t="str">
        <f>'Mid-Year Review Sheet'!B26</f>
        <v/>
      </c>
      <c r="Y23" t="str">
        <f>IF('Mid-Year Review Sheet'!C26="", 'Mid-Year Review Sheet'!B26,  "")</f>
        <v/>
      </c>
    </row>
    <row r="24" spans="1:25" x14ac:dyDescent="0.25">
      <c r="A24" t="str">
        <f>IF('Monitoring and Adjustment'!A29="", "", 'Monitoring and Adjustment'!A29)</f>
        <v/>
      </c>
      <c r="B24" t="str">
        <f>IF('Monitoring and Adjustment'!B29="", "", 'Monitoring and Adjustment'!B29)</f>
        <v/>
      </c>
      <c r="M24" s="9"/>
      <c r="N24" s="9"/>
      <c r="T24" t="str">
        <f>IF(A24="","",IF('Monitoring and Adjustment'!O29="",'Monitoring and Adjustment'!B29,IF('Monitoring and Adjustment'!B29='Monitoring and Adjustment'!O29,'Monitoring and Adjustment'!B29, 'Monitoring and Adjustment'!O29)))</f>
        <v/>
      </c>
      <c r="U24" t="str">
        <f>IF(T24="","",IF(A24="","",IF(T24='Fall Tiering and Targets'!$F$2,$Y$14,IF(T24='Fall Tiering and Targets'!$F$3,$Y$15,IF(T24='Fall Tiering and Targets'!$F$4,$Y$16,IF(T24='Fall Tiering and Targets'!$F$5,$Y$17,IF(T24='Fall Tiering and Targets'!$F$6,$Y$18)))))))</f>
        <v/>
      </c>
      <c r="V24" t="str">
        <f t="shared" si="1"/>
        <v/>
      </c>
      <c r="W24" t="str">
        <f t="shared" si="3"/>
        <v>Tier 5</v>
      </c>
      <c r="X24" s="74" t="str">
        <f>'Mid-Year Review Sheet'!B27</f>
        <v/>
      </c>
      <c r="Y24" t="str">
        <f>IF('Mid-Year Review Sheet'!C27="", 'Mid-Year Review Sheet'!B27,  "")</f>
        <v/>
      </c>
    </row>
    <row r="25" spans="1:25" x14ac:dyDescent="0.25">
      <c r="A25" t="str">
        <f>IF('Monitoring and Adjustment'!A30="", "", 'Monitoring and Adjustment'!A30)</f>
        <v/>
      </c>
      <c r="B25" t="str">
        <f>IF('Monitoring and Adjustment'!B30="", "", 'Monitoring and Adjustment'!B30)</f>
        <v/>
      </c>
      <c r="M25" s="9"/>
      <c r="N25" s="9"/>
      <c r="T25" t="str">
        <f>IF(A25="","",IF('Monitoring and Adjustment'!O30="",'Monitoring and Adjustment'!B30,IF('Monitoring and Adjustment'!B30='Monitoring and Adjustment'!O30,'Monitoring and Adjustment'!B30, 'Monitoring and Adjustment'!O30)))</f>
        <v/>
      </c>
      <c r="U25" t="str">
        <f>IF(T25="","",IF(A25="","",IF(T25='Fall Tiering and Targets'!$F$2,$Y$14,IF(T25='Fall Tiering and Targets'!$F$3,$Y$15,IF(T25='Fall Tiering and Targets'!$F$4,$Y$16,IF(T25='Fall Tiering and Targets'!$F$5,$Y$17,IF(T25='Fall Tiering and Targets'!$F$6,$Y$18)))))))</f>
        <v/>
      </c>
      <c r="V25" t="str">
        <f t="shared" si="1"/>
        <v/>
      </c>
    </row>
    <row r="26" spans="1:25" x14ac:dyDescent="0.25">
      <c r="A26" t="str">
        <f>IF('Monitoring and Adjustment'!A31="", "", 'Monitoring and Adjustment'!A31)</f>
        <v/>
      </c>
      <c r="B26" t="str">
        <f>IF('Monitoring and Adjustment'!B31="", "", 'Monitoring and Adjustment'!B31)</f>
        <v/>
      </c>
      <c r="M26" s="9"/>
      <c r="N26" s="9"/>
      <c r="T26" t="str">
        <f>IF(A26="","",IF('Monitoring and Adjustment'!O31="",'Monitoring and Adjustment'!B31,IF('Monitoring and Adjustment'!B31='Monitoring and Adjustment'!O31,'Monitoring and Adjustment'!B31, 'Monitoring and Adjustment'!O31)))</f>
        <v/>
      </c>
      <c r="U26" t="str">
        <f>IF(T26="","",IF(A26="","",IF(T26='Fall Tiering and Targets'!$F$2,$Y$14,IF(T26='Fall Tiering and Targets'!$F$3,$Y$15,IF(T26='Fall Tiering and Targets'!$F$4,$Y$16,IF(T26='Fall Tiering and Targets'!$F$5,$Y$17,IF(T26='Fall Tiering and Targets'!$F$6,$Y$18)))))))</f>
        <v/>
      </c>
      <c r="V26" t="str">
        <f t="shared" si="1"/>
        <v/>
      </c>
    </row>
    <row r="27" spans="1:25" x14ac:dyDescent="0.25">
      <c r="A27" t="str">
        <f>IF('Monitoring and Adjustment'!A32="", "", 'Monitoring and Adjustment'!A32)</f>
        <v/>
      </c>
      <c r="B27" t="str">
        <f>IF('Monitoring and Adjustment'!B32="", "", 'Monitoring and Adjustment'!B32)</f>
        <v/>
      </c>
      <c r="M27" s="9"/>
      <c r="N27" s="9"/>
      <c r="T27" t="str">
        <f>IF(A27="","",IF('Monitoring and Adjustment'!O32="",'Monitoring and Adjustment'!B32,IF('Monitoring and Adjustment'!B32='Monitoring and Adjustment'!O32,'Monitoring and Adjustment'!B32, 'Monitoring and Adjustment'!O32)))</f>
        <v/>
      </c>
      <c r="U27" t="str">
        <f>IF(T27="","",IF(A27="","",IF(T27='Fall Tiering and Targets'!$F$2,$Y$14,IF(T27='Fall Tiering and Targets'!$F$3,$Y$15,IF(T27='Fall Tiering and Targets'!$F$4,$Y$16,IF(T27='Fall Tiering and Targets'!$F$5,$Y$17,IF(T27='Fall Tiering and Targets'!$F$6,$Y$18)))))))</f>
        <v/>
      </c>
      <c r="V27" t="str">
        <f t="shared" si="1"/>
        <v/>
      </c>
    </row>
    <row r="28" spans="1:25" x14ac:dyDescent="0.25">
      <c r="A28" t="str">
        <f>IF('Monitoring and Adjustment'!A33="", "", 'Monitoring and Adjustment'!A33)</f>
        <v/>
      </c>
      <c r="B28" t="str">
        <f>IF('Monitoring and Adjustment'!B33="", "", 'Monitoring and Adjustment'!B33)</f>
        <v/>
      </c>
      <c r="M28" s="9"/>
      <c r="N28" s="9"/>
      <c r="T28" t="str">
        <f>IF(A28="","",IF('Monitoring and Adjustment'!O33="",'Monitoring and Adjustment'!B33,IF('Monitoring and Adjustment'!B33='Monitoring and Adjustment'!O33,'Monitoring and Adjustment'!B33, 'Monitoring and Adjustment'!O33)))</f>
        <v/>
      </c>
      <c r="U28" t="str">
        <f>IF(T28="","",IF(A28="","",IF(T28='Fall Tiering and Targets'!$F$2,$Y$14,IF(T28='Fall Tiering and Targets'!$F$3,$Y$15,IF(T28='Fall Tiering and Targets'!$F$4,$Y$16,IF(T28='Fall Tiering and Targets'!$F$5,$Y$17,IF(T28='Fall Tiering and Targets'!$F$6,$Y$18)))))))</f>
        <v/>
      </c>
      <c r="V28" t="str">
        <f t="shared" si="1"/>
        <v/>
      </c>
    </row>
    <row r="29" spans="1:25" x14ac:dyDescent="0.25">
      <c r="A29" t="str">
        <f>IF('Monitoring and Adjustment'!A34="", "", 'Monitoring and Adjustment'!A34)</f>
        <v/>
      </c>
      <c r="B29" t="str">
        <f>IF('Monitoring and Adjustment'!B34="", "", 'Monitoring and Adjustment'!B34)</f>
        <v/>
      </c>
      <c r="M29" s="9"/>
      <c r="N29" s="9"/>
      <c r="T29" t="str">
        <f>IF(A29="","",IF('Monitoring and Adjustment'!O34="",'Monitoring and Adjustment'!B34,IF('Monitoring and Adjustment'!B34='Monitoring and Adjustment'!O34,'Monitoring and Adjustment'!B34, 'Monitoring and Adjustment'!O34)))</f>
        <v/>
      </c>
      <c r="U29" t="str">
        <f>IF(T29="","",IF(A29="","",IF(T29='Fall Tiering and Targets'!$F$2,$Y$14,IF(T29='Fall Tiering and Targets'!$F$3,$Y$15,IF(T29='Fall Tiering and Targets'!$F$4,$Y$16,IF(T29='Fall Tiering and Targets'!$F$5,$Y$17,IF(T29='Fall Tiering and Targets'!$F$6,$Y$18)))))))</f>
        <v/>
      </c>
      <c r="V29" t="str">
        <f t="shared" si="1"/>
        <v/>
      </c>
    </row>
    <row r="30" spans="1:25" x14ac:dyDescent="0.25">
      <c r="A30" t="str">
        <f>IF('Monitoring and Adjustment'!A35="", "", 'Monitoring and Adjustment'!A35)</f>
        <v/>
      </c>
      <c r="B30" t="str">
        <f>IF('Monitoring and Adjustment'!B35="", "", 'Monitoring and Adjustment'!B35)</f>
        <v/>
      </c>
      <c r="M30" s="9"/>
      <c r="N30" s="9"/>
      <c r="T30" t="str">
        <f>IF(A30="","",IF('Monitoring and Adjustment'!O35="",'Monitoring and Adjustment'!B35,IF('Monitoring and Adjustment'!B35='Monitoring and Adjustment'!O35,'Monitoring and Adjustment'!B35, 'Monitoring and Adjustment'!O35)))</f>
        <v/>
      </c>
      <c r="U30" t="str">
        <f>IF(T30="","",IF(A30="","",IF(T30='Fall Tiering and Targets'!$F$2,$Y$14,IF(T30='Fall Tiering and Targets'!$F$3,$Y$15,IF(T30='Fall Tiering and Targets'!$F$4,$Y$16,IF(T30='Fall Tiering and Targets'!$F$5,$Y$17,IF(T30='Fall Tiering and Targets'!$F$6,$Y$18)))))))</f>
        <v/>
      </c>
      <c r="V30" t="str">
        <f t="shared" si="1"/>
        <v/>
      </c>
    </row>
    <row r="31" spans="1:25" x14ac:dyDescent="0.25">
      <c r="A31" t="str">
        <f>IF('Monitoring and Adjustment'!A36="", "", 'Monitoring and Adjustment'!A36)</f>
        <v/>
      </c>
      <c r="B31" t="str">
        <f>IF('Monitoring and Adjustment'!B36="", "", 'Monitoring and Adjustment'!B36)</f>
        <v/>
      </c>
      <c r="M31" s="9"/>
      <c r="N31" s="9"/>
      <c r="T31" t="str">
        <f>IF(A31="","",IF('Monitoring and Adjustment'!O36="",'Monitoring and Adjustment'!B36,IF('Monitoring and Adjustment'!B36='Monitoring and Adjustment'!O36,'Monitoring and Adjustment'!B36, 'Monitoring and Adjustment'!O36)))</f>
        <v/>
      </c>
      <c r="U31" t="str">
        <f>IF(T31="","",IF(A31="","",IF(T31='Fall Tiering and Targets'!$F$2,$Y$14,IF(T31='Fall Tiering and Targets'!$F$3,$Y$15,IF(T31='Fall Tiering and Targets'!$F$4,$Y$16,IF(T31='Fall Tiering and Targets'!$F$5,$Y$17,IF(T31='Fall Tiering and Targets'!$F$6,$Y$18)))))))</f>
        <v/>
      </c>
      <c r="V31" t="str">
        <f t="shared" si="1"/>
        <v/>
      </c>
    </row>
    <row r="32" spans="1:25" x14ac:dyDescent="0.25">
      <c r="A32" t="str">
        <f>IF('Monitoring and Adjustment'!A37="", "", 'Monitoring and Adjustment'!A37)</f>
        <v/>
      </c>
      <c r="B32" t="str">
        <f>IF('Monitoring and Adjustment'!B37="", "", 'Monitoring and Adjustment'!B37)</f>
        <v/>
      </c>
      <c r="M32" s="9"/>
      <c r="N32" s="9"/>
      <c r="T32" t="str">
        <f>IF(A32="","",IF('Monitoring and Adjustment'!O37="",'Monitoring and Adjustment'!B37,IF('Monitoring and Adjustment'!B37='Monitoring and Adjustment'!O37,'Monitoring and Adjustment'!B37, 'Monitoring and Adjustment'!O37)))</f>
        <v/>
      </c>
      <c r="U32" t="str">
        <f>IF(T32="","",IF(A32="","",IF(T32='Fall Tiering and Targets'!$F$2,$Y$14,IF(T32='Fall Tiering and Targets'!$F$3,$Y$15,IF(T32='Fall Tiering and Targets'!$F$4,$Y$16,IF(T32='Fall Tiering and Targets'!$F$5,$Y$17,IF(T32='Fall Tiering and Targets'!$F$6,$Y$18)))))))</f>
        <v/>
      </c>
      <c r="V32" t="str">
        <f t="shared" si="1"/>
        <v/>
      </c>
    </row>
    <row r="33" spans="1:22" x14ac:dyDescent="0.25">
      <c r="A33" t="str">
        <f>IF('Monitoring and Adjustment'!A38="", "", 'Monitoring and Adjustment'!A38)</f>
        <v/>
      </c>
      <c r="B33" t="str">
        <f>IF('Monitoring and Adjustment'!B38="", "", 'Monitoring and Adjustment'!B38)</f>
        <v/>
      </c>
      <c r="M33" s="9"/>
      <c r="N33" s="9"/>
      <c r="T33" t="str">
        <f>IF(A33="","",IF('Monitoring and Adjustment'!O38="",'Monitoring and Adjustment'!B38,IF('Monitoring and Adjustment'!B38='Monitoring and Adjustment'!O38,'Monitoring and Adjustment'!B38, 'Monitoring and Adjustment'!O38)))</f>
        <v/>
      </c>
      <c r="U33" t="str">
        <f>IF(T33="","",IF(A33="","",IF(T33='Fall Tiering and Targets'!$F$2,$Y$14,IF(T33='Fall Tiering and Targets'!$F$3,$Y$15,IF(T33='Fall Tiering and Targets'!$F$4,$Y$16,IF(T33='Fall Tiering and Targets'!$F$5,$Y$17,IF(T33='Fall Tiering and Targets'!$F$6,$Y$18)))))))</f>
        <v/>
      </c>
      <c r="V33" t="str">
        <f t="shared" si="1"/>
        <v/>
      </c>
    </row>
    <row r="34" spans="1:22" x14ac:dyDescent="0.25">
      <c r="A34" t="str">
        <f>IF('Monitoring and Adjustment'!A39="", "", 'Monitoring and Adjustment'!A39)</f>
        <v/>
      </c>
      <c r="B34" t="str">
        <f>IF('Monitoring and Adjustment'!B39="", "", 'Monitoring and Adjustment'!B39)</f>
        <v/>
      </c>
      <c r="M34" s="9"/>
      <c r="N34" s="9"/>
      <c r="T34" t="str">
        <f>IF(A34="","",IF('Monitoring and Adjustment'!O39="",'Monitoring and Adjustment'!B39,IF('Monitoring and Adjustment'!B39='Monitoring and Adjustment'!O39,'Monitoring and Adjustment'!B39, 'Monitoring and Adjustment'!O39)))</f>
        <v/>
      </c>
      <c r="U34" t="str">
        <f>IF(T34="","",IF(A34="","",IF(T34='Fall Tiering and Targets'!$F$2,$Y$14,IF(T34='Fall Tiering and Targets'!$F$3,$Y$15,IF(T34='Fall Tiering and Targets'!$F$4,$Y$16,IF(T34='Fall Tiering and Targets'!$F$5,$Y$17,IF(T34='Fall Tiering and Targets'!$F$6,$Y$18)))))))</f>
        <v/>
      </c>
      <c r="V34" t="str">
        <f t="shared" si="1"/>
        <v/>
      </c>
    </row>
    <row r="35" spans="1:22" x14ac:dyDescent="0.25">
      <c r="A35" t="str">
        <f>IF('Monitoring and Adjustment'!A40="", "", 'Monitoring and Adjustment'!A40)</f>
        <v/>
      </c>
      <c r="B35" t="str">
        <f>IF('Monitoring and Adjustment'!B40="", "", 'Monitoring and Adjustment'!B40)</f>
        <v/>
      </c>
      <c r="M35" s="9"/>
      <c r="N35" s="9"/>
      <c r="T35" t="str">
        <f>IF(A35="","",IF('Monitoring and Adjustment'!O40="",'Monitoring and Adjustment'!B40,IF('Monitoring and Adjustment'!B40='Monitoring and Adjustment'!O40,'Monitoring and Adjustment'!B40, 'Monitoring and Adjustment'!O40)))</f>
        <v/>
      </c>
      <c r="U35" t="str">
        <f>IF(T35="","",IF(A35="","",IF(T35='Fall Tiering and Targets'!$F$2,$Y$14,IF(T35='Fall Tiering and Targets'!$F$3,$Y$15,IF(T35='Fall Tiering and Targets'!$F$4,$Y$16,IF(T35='Fall Tiering and Targets'!$F$5,$Y$17,IF(T35='Fall Tiering and Targets'!$F$6,$Y$18)))))))</f>
        <v/>
      </c>
      <c r="V35" t="str">
        <f t="shared" si="1"/>
        <v/>
      </c>
    </row>
    <row r="36" spans="1:22" x14ac:dyDescent="0.25">
      <c r="A36" t="str">
        <f>IF('Monitoring and Adjustment'!A41="", "", 'Monitoring and Adjustment'!A41)</f>
        <v/>
      </c>
      <c r="B36" t="str">
        <f>IF('Monitoring and Adjustment'!B41="", "", 'Monitoring and Adjustment'!B41)</f>
        <v/>
      </c>
      <c r="M36" s="9"/>
      <c r="N36" s="9"/>
      <c r="T36" t="str">
        <f>IF(A36="","",IF('Monitoring and Adjustment'!O41="",'Monitoring and Adjustment'!B41,IF('Monitoring and Adjustment'!B41='Monitoring and Adjustment'!O41,'Monitoring and Adjustment'!B41, 'Monitoring and Adjustment'!O41)))</f>
        <v/>
      </c>
      <c r="U36" t="str">
        <f>IF(T36="","",IF(A36="","",IF(T36='Fall Tiering and Targets'!$F$2,$Y$14,IF(T36='Fall Tiering and Targets'!$F$3,$Y$15,IF(T36='Fall Tiering and Targets'!$F$4,$Y$16,IF(T36='Fall Tiering and Targets'!$F$5,$Y$17,IF(T36='Fall Tiering and Targets'!$F$6,$Y$18)))))))</f>
        <v/>
      </c>
      <c r="V36" t="str">
        <f t="shared" si="1"/>
        <v/>
      </c>
    </row>
    <row r="37" spans="1:22" x14ac:dyDescent="0.25">
      <c r="A37" t="str">
        <f>IF('Monitoring and Adjustment'!A42="", "", 'Monitoring and Adjustment'!A42)</f>
        <v/>
      </c>
      <c r="B37" t="str">
        <f>IF('Monitoring and Adjustment'!B42="", "", 'Monitoring and Adjustment'!B42)</f>
        <v/>
      </c>
      <c r="M37" s="9"/>
      <c r="N37" s="9"/>
      <c r="T37" t="str">
        <f>IF(A37="","",IF('Monitoring and Adjustment'!O42="",'Monitoring and Adjustment'!B42,IF('Monitoring and Adjustment'!B42='Monitoring and Adjustment'!O42,'Monitoring and Adjustment'!B42, 'Monitoring and Adjustment'!O42)))</f>
        <v/>
      </c>
      <c r="U37" t="str">
        <f>IF(T37="","",IF(A37="","",IF(T37='Fall Tiering and Targets'!$F$2,$Y$14,IF(T37='Fall Tiering and Targets'!$F$3,$Y$15,IF(T37='Fall Tiering and Targets'!$F$4,$Y$16,IF(T37='Fall Tiering and Targets'!$F$5,$Y$17,IF(T37='Fall Tiering and Targets'!$F$6,$Y$18)))))))</f>
        <v/>
      </c>
      <c r="V37" t="str">
        <f t="shared" si="1"/>
        <v/>
      </c>
    </row>
    <row r="38" spans="1:22" x14ac:dyDescent="0.25">
      <c r="A38" t="str">
        <f>IF('Monitoring and Adjustment'!A43="", "", 'Monitoring and Adjustment'!A43)</f>
        <v/>
      </c>
      <c r="B38" t="str">
        <f>IF('Monitoring and Adjustment'!B43="", "", 'Monitoring and Adjustment'!B43)</f>
        <v/>
      </c>
      <c r="M38" s="9"/>
      <c r="N38" s="9"/>
      <c r="T38" t="str">
        <f>IF(A38="","",IF('Monitoring and Adjustment'!O43="",'Monitoring and Adjustment'!B43,IF('Monitoring and Adjustment'!B43='Monitoring and Adjustment'!O43,'Monitoring and Adjustment'!B43, 'Monitoring and Adjustment'!O43)))</f>
        <v/>
      </c>
      <c r="U38" t="str">
        <f>IF(T38="","",IF(A38="","",IF(T38='Fall Tiering and Targets'!$F$2,$Y$14,IF(T38='Fall Tiering and Targets'!$F$3,$Y$15,IF(T38='Fall Tiering and Targets'!$F$4,$Y$16,IF(T38='Fall Tiering and Targets'!$F$5,$Y$17,IF(T38='Fall Tiering and Targets'!$F$6,$Y$18)))))))</f>
        <v/>
      </c>
      <c r="V38" t="str">
        <f t="shared" si="1"/>
        <v/>
      </c>
    </row>
    <row r="39" spans="1:22" x14ac:dyDescent="0.25">
      <c r="A39" t="str">
        <f>IF('Monitoring and Adjustment'!A44="", "", 'Monitoring and Adjustment'!A44)</f>
        <v/>
      </c>
      <c r="B39" t="str">
        <f>IF('Monitoring and Adjustment'!B44="", "", 'Monitoring and Adjustment'!B44)</f>
        <v/>
      </c>
      <c r="M39" s="9"/>
      <c r="N39" s="9"/>
      <c r="T39" t="str">
        <f>IF(A39="","",IF('Monitoring and Adjustment'!O44="",'Monitoring and Adjustment'!B44,IF('Monitoring and Adjustment'!B44='Monitoring and Adjustment'!O44,'Monitoring and Adjustment'!B44, 'Monitoring and Adjustment'!O44)))</f>
        <v/>
      </c>
      <c r="U39" t="str">
        <f>IF(T39="","",IF(A39="","",IF(T39='Fall Tiering and Targets'!$F$2,$Y$14,IF(T39='Fall Tiering and Targets'!$F$3,$Y$15,IF(T39='Fall Tiering and Targets'!$F$4,$Y$16,IF(T39='Fall Tiering and Targets'!$F$5,$Y$17,IF(T39='Fall Tiering and Targets'!$F$6,$Y$18)))))))</f>
        <v/>
      </c>
      <c r="V39" t="str">
        <f t="shared" si="1"/>
        <v/>
      </c>
    </row>
    <row r="40" spans="1:22" x14ac:dyDescent="0.25">
      <c r="A40" t="str">
        <f>IF('Monitoring and Adjustment'!A45="", "", 'Monitoring and Adjustment'!A45)</f>
        <v/>
      </c>
      <c r="B40" t="str">
        <f>IF('Monitoring and Adjustment'!B45="", "", 'Monitoring and Adjustment'!B45)</f>
        <v/>
      </c>
      <c r="M40" s="9"/>
      <c r="N40" s="9"/>
      <c r="T40" t="str">
        <f>IF(A40="","",IF('Monitoring and Adjustment'!O45="",'Monitoring and Adjustment'!B45,IF('Monitoring and Adjustment'!B45='Monitoring and Adjustment'!O45,'Monitoring and Adjustment'!B45, 'Monitoring and Adjustment'!O45)))</f>
        <v/>
      </c>
      <c r="U40" t="str">
        <f>IF(T40="","",IF(A40="","",IF(T40='Fall Tiering and Targets'!$F$2,$Y$14,IF(T40='Fall Tiering and Targets'!$F$3,$Y$15,IF(T40='Fall Tiering and Targets'!$F$4,$Y$16,IF(T40='Fall Tiering and Targets'!$F$5,$Y$17,IF(T40='Fall Tiering and Targets'!$F$6,$Y$18)))))))</f>
        <v/>
      </c>
      <c r="V40" t="str">
        <f t="shared" si="1"/>
        <v/>
      </c>
    </row>
    <row r="41" spans="1:22" x14ac:dyDescent="0.25">
      <c r="A41" t="str">
        <f>IF('Monitoring and Adjustment'!A46="", "", 'Monitoring and Adjustment'!A46)</f>
        <v/>
      </c>
      <c r="B41" t="str">
        <f>IF('Monitoring and Adjustment'!B46="", "", 'Monitoring and Adjustment'!B46)</f>
        <v/>
      </c>
      <c r="M41" s="9"/>
      <c r="N41" s="9"/>
      <c r="T41" t="str">
        <f>IF(A41="","",IF('Monitoring and Adjustment'!O46="",'Monitoring and Adjustment'!B46,IF('Monitoring and Adjustment'!B46='Monitoring and Adjustment'!O46,'Monitoring and Adjustment'!B46, 'Monitoring and Adjustment'!O46)))</f>
        <v/>
      </c>
      <c r="U41" t="str">
        <f>IF(T41="","",IF(A41="","",IF(T41='Fall Tiering and Targets'!$F$2,$Y$14,IF(T41='Fall Tiering and Targets'!$F$3,$Y$15,IF(T41='Fall Tiering and Targets'!$F$4,$Y$16,IF(T41='Fall Tiering and Targets'!$F$5,$Y$17,IF(T41='Fall Tiering and Targets'!$F$6,$Y$18)))))))</f>
        <v/>
      </c>
      <c r="V41" t="str">
        <f t="shared" si="1"/>
        <v/>
      </c>
    </row>
    <row r="42" spans="1:22" x14ac:dyDescent="0.25">
      <c r="A42" t="str">
        <f>IF('Monitoring and Adjustment'!A47="", "", 'Monitoring and Adjustment'!A47)</f>
        <v/>
      </c>
      <c r="B42" t="str">
        <f>IF('Monitoring and Adjustment'!B47="", "", 'Monitoring and Adjustment'!B47)</f>
        <v/>
      </c>
      <c r="M42" s="9"/>
      <c r="N42" s="9"/>
      <c r="T42" t="str">
        <f>IF(A42="","",IF('Monitoring and Adjustment'!O47="",'Monitoring and Adjustment'!B47,IF('Monitoring and Adjustment'!B47='Monitoring and Adjustment'!O47,'Monitoring and Adjustment'!B47, 'Monitoring and Adjustment'!O47)))</f>
        <v/>
      </c>
      <c r="U42" t="str">
        <f>IF(T42="","",IF(A42="","",IF(T42='Fall Tiering and Targets'!$F$2,$Y$14,IF(T42='Fall Tiering and Targets'!$F$3,$Y$15,IF(T42='Fall Tiering and Targets'!$F$4,$Y$16,IF(T42='Fall Tiering and Targets'!$F$5,$Y$17,IF(T42='Fall Tiering and Targets'!$F$6,$Y$18)))))))</f>
        <v/>
      </c>
      <c r="V42" t="str">
        <f t="shared" si="1"/>
        <v/>
      </c>
    </row>
    <row r="43" spans="1:22" x14ac:dyDescent="0.25">
      <c r="A43" t="str">
        <f>IF('Monitoring and Adjustment'!A48="", "", 'Monitoring and Adjustment'!A48)</f>
        <v/>
      </c>
      <c r="B43" t="str">
        <f>IF('Monitoring and Adjustment'!B48="", "", 'Monitoring and Adjustment'!B48)</f>
        <v/>
      </c>
      <c r="M43" s="9"/>
      <c r="N43" s="9"/>
      <c r="T43" t="str">
        <f>IF(A43="","",IF('Monitoring and Adjustment'!O48="",'Monitoring and Adjustment'!B48,IF('Monitoring and Adjustment'!B48='Monitoring and Adjustment'!O48,'Monitoring and Adjustment'!B48, 'Monitoring and Adjustment'!O48)))</f>
        <v/>
      </c>
      <c r="U43" t="str">
        <f>IF(T43="","",IF(A43="","",IF(T43='Fall Tiering and Targets'!$F$2,$Y$14,IF(T43='Fall Tiering and Targets'!$F$3,$Y$15,IF(T43='Fall Tiering and Targets'!$F$4,$Y$16,IF(T43='Fall Tiering and Targets'!$F$5,$Y$17,IF(T43='Fall Tiering and Targets'!$F$6,$Y$18)))))))</f>
        <v/>
      </c>
      <c r="V43" t="str">
        <f t="shared" si="1"/>
        <v/>
      </c>
    </row>
    <row r="44" spans="1:22" x14ac:dyDescent="0.25">
      <c r="A44" t="str">
        <f>IF('Monitoring and Adjustment'!A49="", "", 'Monitoring and Adjustment'!A49)</f>
        <v/>
      </c>
      <c r="B44" t="str">
        <f>IF('Monitoring and Adjustment'!B49="", "", 'Monitoring and Adjustment'!B49)</f>
        <v/>
      </c>
      <c r="M44" s="9"/>
      <c r="N44" s="9"/>
      <c r="T44" t="str">
        <f>IF(A44="","",IF('Monitoring and Adjustment'!O49="",'Monitoring and Adjustment'!B49,IF('Monitoring and Adjustment'!B49='Monitoring and Adjustment'!O49,'Monitoring and Adjustment'!B49, 'Monitoring and Adjustment'!O49)))</f>
        <v/>
      </c>
      <c r="U44" t="str">
        <f>IF(T44="","",IF(A44="","",IF(T44='Fall Tiering and Targets'!$F$2,$Y$14,IF(T44='Fall Tiering and Targets'!$F$3,$Y$15,IF(T44='Fall Tiering and Targets'!$F$4,$Y$16,IF(T44='Fall Tiering and Targets'!$F$5,$Y$17,IF(T44='Fall Tiering and Targets'!$F$6,$Y$18)))))))</f>
        <v/>
      </c>
      <c r="V44" t="str">
        <f t="shared" si="1"/>
        <v/>
      </c>
    </row>
    <row r="45" spans="1:22" x14ac:dyDescent="0.25">
      <c r="A45" t="str">
        <f>IF('Monitoring and Adjustment'!A50="", "", 'Monitoring and Adjustment'!A50)</f>
        <v/>
      </c>
      <c r="B45" t="str">
        <f>IF('Monitoring and Adjustment'!B50="", "", 'Monitoring and Adjustment'!B50)</f>
        <v/>
      </c>
      <c r="M45" s="9"/>
      <c r="N45" s="9"/>
      <c r="T45" t="str">
        <f>IF(A45="","",IF('Monitoring and Adjustment'!O50="",'Monitoring and Adjustment'!B50,IF('Monitoring and Adjustment'!B50='Monitoring and Adjustment'!O50,'Monitoring and Adjustment'!B50, 'Monitoring and Adjustment'!O50)))</f>
        <v/>
      </c>
      <c r="U45" t="str">
        <f>IF(T45="","",IF(A45="","",IF(T45='Fall Tiering and Targets'!$F$2,$Y$14,IF(T45='Fall Tiering and Targets'!$F$3,$Y$15,IF(T45='Fall Tiering and Targets'!$F$4,$Y$16,IF(T45='Fall Tiering and Targets'!$F$5,$Y$17,IF(T45='Fall Tiering and Targets'!$F$6,$Y$18)))))))</f>
        <v/>
      </c>
      <c r="V45" t="str">
        <f t="shared" si="1"/>
        <v/>
      </c>
    </row>
    <row r="46" spans="1:22" x14ac:dyDescent="0.25">
      <c r="A46" t="str">
        <f>IF('Monitoring and Adjustment'!A51="", "", 'Monitoring and Adjustment'!A51)</f>
        <v/>
      </c>
      <c r="B46" t="str">
        <f>IF('Monitoring and Adjustment'!B51="", "", 'Monitoring and Adjustment'!B51)</f>
        <v/>
      </c>
      <c r="M46" s="9"/>
      <c r="N46" s="9"/>
      <c r="T46" t="str">
        <f>IF(A46="","",IF('Monitoring and Adjustment'!O51="",'Monitoring and Adjustment'!B51,IF('Monitoring and Adjustment'!B51='Monitoring and Adjustment'!O51,'Monitoring and Adjustment'!B51, 'Monitoring and Adjustment'!O51)))</f>
        <v/>
      </c>
      <c r="U46" t="str">
        <f>IF(T46="","",IF(A46="","",IF(T46='Fall Tiering and Targets'!$F$2,$Y$14,IF(T46='Fall Tiering and Targets'!$F$3,$Y$15,IF(T46='Fall Tiering and Targets'!$F$4,$Y$16,IF(T46='Fall Tiering and Targets'!$F$5,$Y$17,IF(T46='Fall Tiering and Targets'!$F$6,$Y$18)))))))</f>
        <v/>
      </c>
      <c r="V46" t="str">
        <f t="shared" si="1"/>
        <v/>
      </c>
    </row>
    <row r="47" spans="1:22" x14ac:dyDescent="0.25">
      <c r="A47" t="str">
        <f>IF('Monitoring and Adjustment'!A52="", "", 'Monitoring and Adjustment'!A52)</f>
        <v/>
      </c>
      <c r="B47" t="str">
        <f>IF('Monitoring and Adjustment'!B52="", "", 'Monitoring and Adjustment'!B52)</f>
        <v/>
      </c>
      <c r="M47" s="9"/>
      <c r="N47" s="9"/>
      <c r="T47" t="str">
        <f>IF(A47="","",IF('Monitoring and Adjustment'!O52="",'Monitoring and Adjustment'!B52,IF('Monitoring and Adjustment'!B52='Monitoring and Adjustment'!O52,'Monitoring and Adjustment'!B52, 'Monitoring and Adjustment'!O52)))</f>
        <v/>
      </c>
      <c r="U47" t="str">
        <f>IF(T47="","",IF(A47="","",IF(T47='Fall Tiering and Targets'!$F$2,$Y$14,IF(T47='Fall Tiering and Targets'!$F$3,$Y$15,IF(T47='Fall Tiering and Targets'!$F$4,$Y$16,IF(T47='Fall Tiering and Targets'!$F$5,$Y$17,IF(T47='Fall Tiering and Targets'!$F$6,$Y$18)))))))</f>
        <v/>
      </c>
      <c r="V47" t="str">
        <f t="shared" si="1"/>
        <v/>
      </c>
    </row>
    <row r="48" spans="1:22" x14ac:dyDescent="0.25">
      <c r="A48" t="str">
        <f>IF('Monitoring and Adjustment'!A53="", "", 'Monitoring and Adjustment'!A53)</f>
        <v/>
      </c>
      <c r="B48" t="str">
        <f>IF('Monitoring and Adjustment'!B53="", "", 'Monitoring and Adjustment'!B53)</f>
        <v/>
      </c>
      <c r="M48" s="9"/>
      <c r="N48" s="9"/>
      <c r="T48" t="str">
        <f>IF(A48="","",IF('Monitoring and Adjustment'!O53="",'Monitoring and Adjustment'!B53,IF('Monitoring and Adjustment'!B53='Monitoring and Adjustment'!O53,'Monitoring and Adjustment'!B53, 'Monitoring and Adjustment'!O53)))</f>
        <v/>
      </c>
      <c r="U48" t="str">
        <f>IF(T48="","",IF(A48="","",IF(T48='Fall Tiering and Targets'!$F$2,$Y$14,IF(T48='Fall Tiering and Targets'!$F$3,$Y$15,IF(T48='Fall Tiering and Targets'!$F$4,$Y$16,IF(T48='Fall Tiering and Targets'!$F$5,$Y$17,IF(T48='Fall Tiering and Targets'!$F$6,$Y$18)))))))</f>
        <v/>
      </c>
      <c r="V48" t="str">
        <f t="shared" si="1"/>
        <v/>
      </c>
    </row>
    <row r="49" spans="1:22" x14ac:dyDescent="0.25">
      <c r="A49" t="str">
        <f>IF('Monitoring and Adjustment'!A54="", "", 'Monitoring and Adjustment'!A54)</f>
        <v/>
      </c>
      <c r="B49" t="str">
        <f>IF('Monitoring and Adjustment'!B54="", "", 'Monitoring and Adjustment'!B54)</f>
        <v/>
      </c>
      <c r="M49" s="9"/>
      <c r="N49" s="9"/>
      <c r="T49" t="str">
        <f>IF(A49="","",IF('Monitoring and Adjustment'!O54="",'Monitoring and Adjustment'!B54,IF('Monitoring and Adjustment'!B54='Monitoring and Adjustment'!O54,'Monitoring and Adjustment'!B54, 'Monitoring and Adjustment'!O54)))</f>
        <v/>
      </c>
      <c r="U49" t="str">
        <f>IF(T49="","",IF(A49="","",IF(T49='Fall Tiering and Targets'!$F$2,$Y$14,IF(T49='Fall Tiering and Targets'!$F$3,$Y$15,IF(T49='Fall Tiering and Targets'!$F$4,$Y$16,IF(T49='Fall Tiering and Targets'!$F$5,$Y$17,IF(T49='Fall Tiering and Targets'!$F$6,$Y$18)))))))</f>
        <v/>
      </c>
      <c r="V49" t="str">
        <f t="shared" si="1"/>
        <v/>
      </c>
    </row>
    <row r="50" spans="1:22" x14ac:dyDescent="0.25">
      <c r="A50" t="str">
        <f>IF('Monitoring and Adjustment'!A55="", "", 'Monitoring and Adjustment'!A55)</f>
        <v/>
      </c>
      <c r="B50" t="str">
        <f>IF('Monitoring and Adjustment'!B55="", "", 'Monitoring and Adjustment'!B55)</f>
        <v/>
      </c>
      <c r="M50" s="9"/>
      <c r="N50" s="9"/>
      <c r="T50" t="str">
        <f>IF(A50="","",IF('Monitoring and Adjustment'!O55="",'Monitoring and Adjustment'!B55,IF('Monitoring and Adjustment'!B55='Monitoring and Adjustment'!O55,'Monitoring and Adjustment'!B55, 'Monitoring and Adjustment'!O55)))</f>
        <v/>
      </c>
      <c r="U50" t="str">
        <f>IF(T50="","",IF(A50="","",IF(T50='Fall Tiering and Targets'!$F$2,$Y$14,IF(T50='Fall Tiering and Targets'!$F$3,$Y$15,IF(T50='Fall Tiering and Targets'!$F$4,$Y$16,IF(T50='Fall Tiering and Targets'!$F$5,$Y$17,IF(T50='Fall Tiering and Targets'!$F$6,$Y$18)))))))</f>
        <v/>
      </c>
      <c r="V50" t="str">
        <f t="shared" si="1"/>
        <v/>
      </c>
    </row>
    <row r="51" spans="1:22" x14ac:dyDescent="0.25">
      <c r="A51" t="str">
        <f>IF('Monitoring and Adjustment'!A56="", "", 'Monitoring and Adjustment'!A56)</f>
        <v/>
      </c>
      <c r="B51" t="str">
        <f>IF('Monitoring and Adjustment'!B56="", "", 'Monitoring and Adjustment'!B56)</f>
        <v/>
      </c>
      <c r="M51" s="9"/>
      <c r="N51" s="9"/>
      <c r="T51" t="str">
        <f>IF(A51="","",IF('Monitoring and Adjustment'!O56="",'Monitoring and Adjustment'!B56,IF('Monitoring and Adjustment'!B56='Monitoring and Adjustment'!O56,'Monitoring and Adjustment'!B56, 'Monitoring and Adjustment'!O56)))</f>
        <v/>
      </c>
      <c r="U51" t="str">
        <f>IF(T51="","",IF(A51="","",IF(T51='Fall Tiering and Targets'!$F$2,$Y$14,IF(T51='Fall Tiering and Targets'!$F$3,$Y$15,IF(T51='Fall Tiering and Targets'!$F$4,$Y$16,IF(T51='Fall Tiering and Targets'!$F$5,$Y$17,IF(T51='Fall Tiering and Targets'!$F$6,$Y$18)))))))</f>
        <v/>
      </c>
      <c r="V51" t="str">
        <f t="shared" si="1"/>
        <v/>
      </c>
    </row>
    <row r="52" spans="1:22" x14ac:dyDescent="0.25">
      <c r="A52" t="str">
        <f>IF('Monitoring and Adjustment'!A57="", "", 'Monitoring and Adjustment'!A57)</f>
        <v/>
      </c>
      <c r="B52" t="str">
        <f>IF('Monitoring and Adjustment'!B57="", "", 'Monitoring and Adjustment'!B57)</f>
        <v/>
      </c>
      <c r="M52" s="9"/>
      <c r="N52" s="9"/>
      <c r="T52" t="str">
        <f>IF(A52="","",IF('Monitoring and Adjustment'!O57="",'Monitoring and Adjustment'!B57,IF('Monitoring and Adjustment'!B57='Monitoring and Adjustment'!O57,'Monitoring and Adjustment'!B57, 'Monitoring and Adjustment'!O57)))</f>
        <v/>
      </c>
      <c r="U52" t="str">
        <f>IF(T52="","",IF(A52="","",IF(T52='Fall Tiering and Targets'!$F$2,$Y$14,IF(T52='Fall Tiering and Targets'!$F$3,$Y$15,IF(T52='Fall Tiering and Targets'!$F$4,$Y$16,IF(T52='Fall Tiering and Targets'!$F$5,$Y$17,IF(T52='Fall Tiering and Targets'!$F$6,$Y$18)))))))</f>
        <v/>
      </c>
      <c r="V52" t="str">
        <f t="shared" si="1"/>
        <v/>
      </c>
    </row>
    <row r="53" spans="1:22" x14ac:dyDescent="0.25">
      <c r="A53" t="str">
        <f>IF('Monitoring and Adjustment'!A58="", "", 'Monitoring and Adjustment'!A58)</f>
        <v/>
      </c>
      <c r="B53" t="str">
        <f>IF('Monitoring and Adjustment'!B58="", "", 'Monitoring and Adjustment'!B58)</f>
        <v/>
      </c>
      <c r="M53" s="9"/>
      <c r="N53" s="9"/>
      <c r="T53" t="str">
        <f>IF(A53="","",IF('Monitoring and Adjustment'!O58="",'Monitoring and Adjustment'!B58,IF('Monitoring and Adjustment'!B58='Monitoring and Adjustment'!O58,'Monitoring and Adjustment'!B58, 'Monitoring and Adjustment'!O58)))</f>
        <v/>
      </c>
      <c r="U53" t="str">
        <f>IF(T53="","",IF(A53="","",IF(T53='Fall Tiering and Targets'!$F$2,$Y$14,IF(T53='Fall Tiering and Targets'!$F$3,$Y$15,IF(T53='Fall Tiering and Targets'!$F$4,$Y$16,IF(T53='Fall Tiering and Targets'!$F$5,$Y$17,IF(T53='Fall Tiering and Targets'!$F$6,$Y$18)))))))</f>
        <v/>
      </c>
      <c r="V53" t="str">
        <f t="shared" si="1"/>
        <v/>
      </c>
    </row>
    <row r="54" spans="1:22" x14ac:dyDescent="0.25">
      <c r="A54" t="str">
        <f>IF('Monitoring and Adjustment'!A59="", "", 'Monitoring and Adjustment'!A59)</f>
        <v/>
      </c>
      <c r="B54" t="str">
        <f>IF('Monitoring and Adjustment'!B59="", "", 'Monitoring and Adjustment'!B59)</f>
        <v/>
      </c>
      <c r="M54" s="9"/>
      <c r="N54" s="9"/>
      <c r="T54" t="str">
        <f>IF(A54="","",IF('Monitoring and Adjustment'!O59="",'Monitoring and Adjustment'!B59,IF('Monitoring and Adjustment'!B59='Monitoring and Adjustment'!O59,'Monitoring and Adjustment'!B59, 'Monitoring and Adjustment'!O59)))</f>
        <v/>
      </c>
      <c r="U54" t="str">
        <f>IF(T54="","",IF(A54="","",IF(T54='Fall Tiering and Targets'!$F$2,$Y$14,IF(T54='Fall Tiering and Targets'!$F$3,$Y$15,IF(T54='Fall Tiering and Targets'!$F$4,$Y$16,IF(T54='Fall Tiering and Targets'!$F$5,$Y$17,IF(T54='Fall Tiering and Targets'!$F$6,$Y$18)))))))</f>
        <v/>
      </c>
      <c r="V54" t="str">
        <f t="shared" si="1"/>
        <v/>
      </c>
    </row>
    <row r="55" spans="1:22" x14ac:dyDescent="0.25">
      <c r="A55" t="str">
        <f>IF('Monitoring and Adjustment'!A60="", "", 'Monitoring and Adjustment'!A60)</f>
        <v/>
      </c>
      <c r="B55" t="str">
        <f>IF('Monitoring and Adjustment'!B60="", "", 'Monitoring and Adjustment'!B60)</f>
        <v/>
      </c>
      <c r="M55" s="9"/>
      <c r="N55" s="9"/>
      <c r="T55" t="str">
        <f>IF(A55="","",IF('Monitoring and Adjustment'!O60="",'Monitoring and Adjustment'!B60,IF('Monitoring and Adjustment'!B60='Monitoring and Adjustment'!O60,'Monitoring and Adjustment'!B60, 'Monitoring and Adjustment'!O60)))</f>
        <v/>
      </c>
      <c r="U55" t="str">
        <f>IF(T55="","",IF(A55="","",IF(T55='Fall Tiering and Targets'!$F$2,$Y$14,IF(T55='Fall Tiering and Targets'!$F$3,$Y$15,IF(T55='Fall Tiering and Targets'!$F$4,$Y$16,IF(T55='Fall Tiering and Targets'!$F$5,$Y$17,IF(T55='Fall Tiering and Targets'!$F$6,$Y$18)))))))</f>
        <v/>
      </c>
      <c r="V55" t="str">
        <f t="shared" si="1"/>
        <v/>
      </c>
    </row>
    <row r="56" spans="1:22" x14ac:dyDescent="0.25">
      <c r="A56" t="str">
        <f>IF('Monitoring and Adjustment'!A61="", "", 'Monitoring and Adjustment'!A61)</f>
        <v/>
      </c>
      <c r="B56" t="str">
        <f>IF('Monitoring and Adjustment'!B61="", "", 'Monitoring and Adjustment'!B61)</f>
        <v/>
      </c>
      <c r="M56" s="9"/>
      <c r="N56" s="9"/>
      <c r="T56" t="str">
        <f>IF(A56="","",IF('Monitoring and Adjustment'!O61="",'Monitoring and Adjustment'!B61,IF('Monitoring and Adjustment'!B61='Monitoring and Adjustment'!O61,'Monitoring and Adjustment'!B61, 'Monitoring and Adjustment'!O61)))</f>
        <v/>
      </c>
      <c r="U56" t="str">
        <f>IF(T56="","",IF(A56="","",IF(T56='Fall Tiering and Targets'!$F$2,$Y$14,IF(T56='Fall Tiering and Targets'!$F$3,$Y$15,IF(T56='Fall Tiering and Targets'!$F$4,$Y$16,IF(T56='Fall Tiering and Targets'!$F$5,$Y$17,IF(T56='Fall Tiering and Targets'!$F$6,$Y$18)))))))</f>
        <v/>
      </c>
      <c r="V56" t="str">
        <f t="shared" si="1"/>
        <v/>
      </c>
    </row>
    <row r="57" spans="1:22" x14ac:dyDescent="0.25">
      <c r="A57" t="str">
        <f>IF('Monitoring and Adjustment'!A62="", "", 'Monitoring and Adjustment'!A62)</f>
        <v/>
      </c>
      <c r="B57" t="str">
        <f>IF('Monitoring and Adjustment'!B62="", "", 'Monitoring and Adjustment'!B62)</f>
        <v/>
      </c>
      <c r="M57" s="9"/>
      <c r="N57" s="9"/>
      <c r="T57" t="str">
        <f>IF(A57="","",IF('Monitoring and Adjustment'!O62="",'Monitoring and Adjustment'!B62,IF('Monitoring and Adjustment'!B62='Monitoring and Adjustment'!O62,'Monitoring and Adjustment'!B62, 'Monitoring and Adjustment'!O62)))</f>
        <v/>
      </c>
      <c r="U57" t="str">
        <f>IF(T57="","",IF(A57="","",IF(T57='Fall Tiering and Targets'!$F$2,$Y$14,IF(T57='Fall Tiering and Targets'!$F$3,$Y$15,IF(T57='Fall Tiering and Targets'!$F$4,$Y$16,IF(T57='Fall Tiering and Targets'!$F$5,$Y$17,IF(T57='Fall Tiering and Targets'!$F$6,$Y$18)))))))</f>
        <v/>
      </c>
      <c r="V57" t="str">
        <f t="shared" si="1"/>
        <v/>
      </c>
    </row>
    <row r="58" spans="1:22" x14ac:dyDescent="0.25">
      <c r="A58" t="str">
        <f>IF('Monitoring and Adjustment'!A63="", "", 'Monitoring and Adjustment'!A63)</f>
        <v/>
      </c>
      <c r="B58" t="str">
        <f>IF('Monitoring and Adjustment'!B63="", "", 'Monitoring and Adjustment'!B63)</f>
        <v/>
      </c>
      <c r="M58" s="9"/>
      <c r="N58" s="9"/>
      <c r="T58" t="str">
        <f>IF(A58="","",IF('Monitoring and Adjustment'!O63="",'Monitoring and Adjustment'!B63,IF('Monitoring and Adjustment'!B63='Monitoring and Adjustment'!O63,'Monitoring and Adjustment'!B63, 'Monitoring and Adjustment'!O63)))</f>
        <v/>
      </c>
      <c r="U58" t="str">
        <f>IF(T58="","",IF(A58="","",IF(T58='Fall Tiering and Targets'!$F$2,$Y$14,IF(T58='Fall Tiering and Targets'!$F$3,$Y$15,IF(T58='Fall Tiering and Targets'!$F$4,$Y$16,IF(T58='Fall Tiering and Targets'!$F$5,$Y$17,IF(T58='Fall Tiering and Targets'!$F$6,$Y$18)))))))</f>
        <v/>
      </c>
      <c r="V58" t="str">
        <f t="shared" si="1"/>
        <v/>
      </c>
    </row>
    <row r="59" spans="1:22" x14ac:dyDescent="0.25">
      <c r="A59" t="str">
        <f>IF('Monitoring and Adjustment'!A64="", "", 'Monitoring and Adjustment'!A64)</f>
        <v/>
      </c>
      <c r="B59" t="str">
        <f>IF('Monitoring and Adjustment'!B64="", "", 'Monitoring and Adjustment'!B64)</f>
        <v/>
      </c>
      <c r="M59" s="9"/>
      <c r="N59" s="9"/>
      <c r="T59" t="str">
        <f>IF(A59="","",IF('Monitoring and Adjustment'!O64="",'Monitoring and Adjustment'!B64,IF('Monitoring and Adjustment'!B64='Monitoring and Adjustment'!O64,'Monitoring and Adjustment'!B64, 'Monitoring and Adjustment'!O64)))</f>
        <v/>
      </c>
      <c r="U59" t="str">
        <f>IF(T59="","",IF(A59="","",IF(T59='Fall Tiering and Targets'!$F$2,$Y$14,IF(T59='Fall Tiering and Targets'!$F$3,$Y$15,IF(T59='Fall Tiering and Targets'!$F$4,$Y$16,IF(T59='Fall Tiering and Targets'!$F$5,$Y$17,IF(T59='Fall Tiering and Targets'!$F$6,$Y$18)))))))</f>
        <v/>
      </c>
      <c r="V59" t="str">
        <f t="shared" si="1"/>
        <v/>
      </c>
    </row>
    <row r="60" spans="1:22" x14ac:dyDescent="0.25">
      <c r="A60" t="str">
        <f>IF('Monitoring and Adjustment'!A65="", "", 'Monitoring and Adjustment'!A65)</f>
        <v/>
      </c>
      <c r="B60" t="str">
        <f>IF('Monitoring and Adjustment'!B65="", "", 'Monitoring and Adjustment'!B65)</f>
        <v/>
      </c>
      <c r="M60" s="9"/>
      <c r="N60" s="9"/>
      <c r="T60" t="str">
        <f>IF(A60="","",IF('Monitoring and Adjustment'!O65="",'Monitoring and Adjustment'!B65,IF('Monitoring and Adjustment'!B65='Monitoring and Adjustment'!O65,'Monitoring and Adjustment'!B65, 'Monitoring and Adjustment'!O65)))</f>
        <v/>
      </c>
      <c r="U60" t="str">
        <f>IF(T60="","",IF(A60="","",IF(T60='Fall Tiering and Targets'!$F$2,$Y$14,IF(T60='Fall Tiering and Targets'!$F$3,$Y$15,IF(T60='Fall Tiering and Targets'!$F$4,$Y$16,IF(T60='Fall Tiering and Targets'!$F$5,$Y$17,IF(T60='Fall Tiering and Targets'!$F$6,$Y$18)))))))</f>
        <v/>
      </c>
      <c r="V60" t="str">
        <f t="shared" si="1"/>
        <v/>
      </c>
    </row>
    <row r="61" spans="1:22" x14ac:dyDescent="0.25">
      <c r="A61" t="str">
        <f>IF('Monitoring and Adjustment'!A66="", "", 'Monitoring and Adjustment'!A66)</f>
        <v/>
      </c>
      <c r="B61" t="str">
        <f>IF('Monitoring and Adjustment'!B66="", "", 'Monitoring and Adjustment'!B66)</f>
        <v/>
      </c>
      <c r="M61" s="9"/>
      <c r="N61" s="9"/>
      <c r="T61" t="str">
        <f>IF(A61="","",IF('Monitoring and Adjustment'!O66="",'Monitoring and Adjustment'!B66,IF('Monitoring and Adjustment'!B66='Monitoring and Adjustment'!O66,'Monitoring and Adjustment'!B66, 'Monitoring and Adjustment'!O66)))</f>
        <v/>
      </c>
      <c r="U61" t="str">
        <f>IF(T61="","",IF(A61="","",IF(T61='Fall Tiering and Targets'!$F$2,$Y$14,IF(T61='Fall Tiering and Targets'!$F$3,$Y$15,IF(T61='Fall Tiering and Targets'!$F$4,$Y$16,IF(T61='Fall Tiering and Targets'!$F$5,$Y$17,IF(T61='Fall Tiering and Targets'!$F$6,$Y$18)))))))</f>
        <v/>
      </c>
      <c r="V61" t="str">
        <f t="shared" si="1"/>
        <v/>
      </c>
    </row>
    <row r="62" spans="1:22" x14ac:dyDescent="0.25">
      <c r="A62" t="str">
        <f>IF('Monitoring and Adjustment'!A67="", "", 'Monitoring and Adjustment'!A67)</f>
        <v/>
      </c>
      <c r="B62" t="str">
        <f>IF('Monitoring and Adjustment'!B67="", "", 'Monitoring and Adjustment'!B67)</f>
        <v/>
      </c>
      <c r="M62" s="9"/>
      <c r="N62" s="9"/>
      <c r="T62" t="str">
        <f>IF(A62="","",IF('Monitoring and Adjustment'!O67="",'Monitoring and Adjustment'!B67,IF('Monitoring and Adjustment'!B67='Monitoring and Adjustment'!O67,'Monitoring and Adjustment'!B67, 'Monitoring and Adjustment'!O67)))</f>
        <v/>
      </c>
      <c r="U62" t="str">
        <f>IF(T62="","",IF(A62="","",IF(T62='Fall Tiering and Targets'!$F$2,$Y$14,IF(T62='Fall Tiering and Targets'!$F$3,$Y$15,IF(T62='Fall Tiering and Targets'!$F$4,$Y$16,IF(T62='Fall Tiering and Targets'!$F$5,$Y$17,IF(T62='Fall Tiering and Targets'!$F$6,$Y$18)))))))</f>
        <v/>
      </c>
      <c r="V62" t="str">
        <f t="shared" si="1"/>
        <v/>
      </c>
    </row>
    <row r="63" spans="1:22" x14ac:dyDescent="0.25">
      <c r="A63" t="str">
        <f>IF('Monitoring and Adjustment'!A68="", "", 'Monitoring and Adjustment'!A68)</f>
        <v/>
      </c>
      <c r="B63" t="str">
        <f>IF('Monitoring and Adjustment'!B68="", "", 'Monitoring and Adjustment'!B68)</f>
        <v/>
      </c>
      <c r="M63" s="9"/>
      <c r="N63" s="9"/>
      <c r="T63" t="str">
        <f>IF(A63="","",IF('Monitoring and Adjustment'!O68="",'Monitoring and Adjustment'!B68,IF('Monitoring and Adjustment'!B68='Monitoring and Adjustment'!O68,'Monitoring and Adjustment'!B68, 'Monitoring and Adjustment'!O68)))</f>
        <v/>
      </c>
      <c r="U63" t="str">
        <f>IF(T63="","",IF(A63="","",IF(T63='Fall Tiering and Targets'!$F$2,$Y$14,IF(T63='Fall Tiering and Targets'!$F$3,$Y$15,IF(T63='Fall Tiering and Targets'!$F$4,$Y$16,IF(T63='Fall Tiering and Targets'!$F$5,$Y$17,IF(T63='Fall Tiering and Targets'!$F$6,$Y$18)))))))</f>
        <v/>
      </c>
      <c r="V63" t="str">
        <f t="shared" si="1"/>
        <v/>
      </c>
    </row>
    <row r="64" spans="1:22" x14ac:dyDescent="0.25">
      <c r="A64" t="str">
        <f>IF('Monitoring and Adjustment'!A69="", "", 'Monitoring and Adjustment'!A69)</f>
        <v/>
      </c>
      <c r="B64" t="str">
        <f>IF('Monitoring and Adjustment'!B69="", "", 'Monitoring and Adjustment'!B69)</f>
        <v/>
      </c>
      <c r="M64" s="9"/>
      <c r="N64" s="9"/>
      <c r="T64" t="str">
        <f>IF(A64="","",IF('Monitoring and Adjustment'!O69="",'Monitoring and Adjustment'!B69,IF('Monitoring and Adjustment'!B69='Monitoring and Adjustment'!O69,'Monitoring and Adjustment'!B69, 'Monitoring and Adjustment'!O69)))</f>
        <v/>
      </c>
      <c r="U64" t="str">
        <f>IF(T64="","",IF(A64="","",IF(T64='Fall Tiering and Targets'!$F$2,$Y$14,IF(T64='Fall Tiering and Targets'!$F$3,$Y$15,IF(T64='Fall Tiering and Targets'!$F$4,$Y$16,IF(T64='Fall Tiering and Targets'!$F$5,$Y$17,IF(T64='Fall Tiering and Targets'!$F$6,$Y$18)))))))</f>
        <v/>
      </c>
      <c r="V64" t="str">
        <f t="shared" si="1"/>
        <v/>
      </c>
    </row>
    <row r="65" spans="1:22" x14ac:dyDescent="0.25">
      <c r="A65" t="str">
        <f>IF('Monitoring and Adjustment'!A70="", "", 'Monitoring and Adjustment'!A70)</f>
        <v/>
      </c>
      <c r="B65" t="str">
        <f>IF('Monitoring and Adjustment'!B70="", "", 'Monitoring and Adjustment'!B70)</f>
        <v/>
      </c>
      <c r="M65" s="9"/>
      <c r="N65" s="9"/>
      <c r="T65" t="str">
        <f>IF(A65="","",IF('Monitoring and Adjustment'!O70="",'Monitoring and Adjustment'!B70,IF('Monitoring and Adjustment'!B70='Monitoring and Adjustment'!O70,'Monitoring and Adjustment'!B70, 'Monitoring and Adjustment'!O70)))</f>
        <v/>
      </c>
      <c r="U65" t="str">
        <f>IF(T65="","",IF(A65="","",IF(T65='Fall Tiering and Targets'!$F$2,$Y$14,IF(T65='Fall Tiering and Targets'!$F$3,$Y$15,IF(T65='Fall Tiering and Targets'!$F$4,$Y$16,IF(T65='Fall Tiering and Targets'!$F$5,$Y$17,IF(T65='Fall Tiering and Targets'!$F$6,$Y$18)))))))</f>
        <v/>
      </c>
      <c r="V65" t="str">
        <f t="shared" si="1"/>
        <v/>
      </c>
    </row>
    <row r="66" spans="1:22" x14ac:dyDescent="0.25">
      <c r="A66" t="str">
        <f>IF('Monitoring and Adjustment'!A71="", "", 'Monitoring and Adjustment'!A71)</f>
        <v/>
      </c>
      <c r="B66" t="str">
        <f>IF('Monitoring and Adjustment'!B71="", "", 'Monitoring and Adjustment'!B71)</f>
        <v/>
      </c>
      <c r="M66" s="9"/>
      <c r="N66" s="9"/>
      <c r="T66" t="str">
        <f>IF(A66="","",IF('Monitoring and Adjustment'!O71="",'Monitoring and Adjustment'!B71,IF('Monitoring and Adjustment'!B71='Monitoring and Adjustment'!O71,'Monitoring and Adjustment'!B71, 'Monitoring and Adjustment'!O71)))</f>
        <v/>
      </c>
      <c r="U66" t="str">
        <f>IF(T66="","",IF(A66="","",IF(T66='Fall Tiering and Targets'!$F$2,$Y$14,IF(T66='Fall Tiering and Targets'!$F$3,$Y$15,IF(T66='Fall Tiering and Targets'!$F$4,$Y$16,IF(T66='Fall Tiering and Targets'!$F$5,$Y$17,IF(T66='Fall Tiering and Targets'!$F$6,$Y$18)))))))</f>
        <v/>
      </c>
      <c r="V66" t="str">
        <f t="shared" si="1"/>
        <v/>
      </c>
    </row>
    <row r="67" spans="1:22" x14ac:dyDescent="0.25">
      <c r="A67" t="str">
        <f>IF('Monitoring and Adjustment'!A72="", "", 'Monitoring and Adjustment'!A72)</f>
        <v/>
      </c>
      <c r="B67" t="str">
        <f>IF('Monitoring and Adjustment'!B72="", "", 'Monitoring and Adjustment'!B72)</f>
        <v/>
      </c>
      <c r="M67" s="9"/>
      <c r="N67" s="9"/>
      <c r="T67" t="str">
        <f>IF(A67="","",IF('Monitoring and Adjustment'!O72="",'Monitoring and Adjustment'!B72,IF('Monitoring and Adjustment'!B72='Monitoring and Adjustment'!O72,'Monitoring and Adjustment'!B72, 'Monitoring and Adjustment'!O72)))</f>
        <v/>
      </c>
      <c r="U67" t="str">
        <f>IF(T67="","",IF(A67="","",IF(T67='Fall Tiering and Targets'!$F$2,$Y$14,IF(T67='Fall Tiering and Targets'!$F$3,$Y$15,IF(T67='Fall Tiering and Targets'!$F$4,$Y$16,IF(T67='Fall Tiering and Targets'!$F$5,$Y$17,IF(T67='Fall Tiering and Targets'!$F$6,$Y$18)))))))</f>
        <v/>
      </c>
      <c r="V67" t="str">
        <f t="shared" si="1"/>
        <v/>
      </c>
    </row>
    <row r="68" spans="1:22" x14ac:dyDescent="0.25">
      <c r="A68" t="str">
        <f>IF('Monitoring and Adjustment'!A73="", "", 'Monitoring and Adjustment'!A73)</f>
        <v/>
      </c>
      <c r="B68" t="str">
        <f>IF('Monitoring and Adjustment'!B73="", "", 'Monitoring and Adjustment'!B73)</f>
        <v/>
      </c>
      <c r="M68" s="9"/>
      <c r="N68" s="9"/>
      <c r="T68" t="str">
        <f>IF(A68="","",IF('Monitoring and Adjustment'!O73="",'Monitoring and Adjustment'!B73,IF('Monitoring and Adjustment'!B73='Monitoring and Adjustment'!O73,'Monitoring and Adjustment'!B73, 'Monitoring and Adjustment'!O73)))</f>
        <v/>
      </c>
      <c r="U68" t="str">
        <f>IF(T68="","",IF(A68="","",IF(T68='Fall Tiering and Targets'!$F$2,$Y$14,IF(T68='Fall Tiering and Targets'!$F$3,$Y$15,IF(T68='Fall Tiering and Targets'!$F$4,$Y$16,IF(T68='Fall Tiering and Targets'!$F$5,$Y$17,IF(T68='Fall Tiering and Targets'!$F$6,$Y$18)))))))</f>
        <v/>
      </c>
      <c r="V68" t="str">
        <f t="shared" ref="V68:V131" si="4">IF(U68="","",IF(U68=0,"",U68))</f>
        <v/>
      </c>
    </row>
    <row r="69" spans="1:22" x14ac:dyDescent="0.25">
      <c r="A69" t="str">
        <f>IF('Monitoring and Adjustment'!A74="", "", 'Monitoring and Adjustment'!A74)</f>
        <v/>
      </c>
      <c r="B69" t="str">
        <f>IF('Monitoring and Adjustment'!B74="", "", 'Monitoring and Adjustment'!B74)</f>
        <v/>
      </c>
      <c r="M69" s="9"/>
      <c r="N69" s="9"/>
      <c r="T69" t="str">
        <f>IF(A69="","",IF('Monitoring and Adjustment'!O74="",'Monitoring and Adjustment'!B74,IF('Monitoring and Adjustment'!B74='Monitoring and Adjustment'!O74,'Monitoring and Adjustment'!B74, 'Monitoring and Adjustment'!O74)))</f>
        <v/>
      </c>
      <c r="U69" t="str">
        <f>IF(T69="","",IF(A69="","",IF(T69='Fall Tiering and Targets'!$F$2,$Y$14,IF(T69='Fall Tiering and Targets'!$F$3,$Y$15,IF(T69='Fall Tiering and Targets'!$F$4,$Y$16,IF(T69='Fall Tiering and Targets'!$F$5,$Y$17,IF(T69='Fall Tiering and Targets'!$F$6,$Y$18)))))))</f>
        <v/>
      </c>
      <c r="V69" t="str">
        <f t="shared" si="4"/>
        <v/>
      </c>
    </row>
    <row r="70" spans="1:22" x14ac:dyDescent="0.25">
      <c r="A70" t="str">
        <f>IF('Monitoring and Adjustment'!A75="", "", 'Monitoring and Adjustment'!A75)</f>
        <v/>
      </c>
      <c r="B70" t="str">
        <f>IF('Monitoring and Adjustment'!B75="", "", 'Monitoring and Adjustment'!B75)</f>
        <v/>
      </c>
      <c r="M70" s="9"/>
      <c r="N70" s="9"/>
      <c r="T70" t="str">
        <f>IF(A70="","",IF('Monitoring and Adjustment'!O75="",'Monitoring and Adjustment'!B75,IF('Monitoring and Adjustment'!B75='Monitoring and Adjustment'!O75,'Monitoring and Adjustment'!B75, 'Monitoring and Adjustment'!O75)))</f>
        <v/>
      </c>
      <c r="U70" t="str">
        <f>IF(T70="","",IF(A70="","",IF(T70='Fall Tiering and Targets'!$F$2,$Y$14,IF(T70='Fall Tiering and Targets'!$F$3,$Y$15,IF(T70='Fall Tiering and Targets'!$F$4,$Y$16,IF(T70='Fall Tiering and Targets'!$F$5,$Y$17,IF(T70='Fall Tiering and Targets'!$F$6,$Y$18)))))))</f>
        <v/>
      </c>
      <c r="V70" t="str">
        <f t="shared" si="4"/>
        <v/>
      </c>
    </row>
    <row r="71" spans="1:22" x14ac:dyDescent="0.25">
      <c r="A71" t="str">
        <f>IF('Monitoring and Adjustment'!A76="", "", 'Monitoring and Adjustment'!A76)</f>
        <v/>
      </c>
      <c r="B71" t="str">
        <f>IF('Monitoring and Adjustment'!B76="", "", 'Monitoring and Adjustment'!B76)</f>
        <v/>
      </c>
      <c r="M71" s="9"/>
      <c r="N71" s="9"/>
      <c r="T71" t="str">
        <f>IF(A71="","",IF('Monitoring and Adjustment'!O76="",'Monitoring and Adjustment'!B76,IF('Monitoring and Adjustment'!B76='Monitoring and Adjustment'!O76,'Monitoring and Adjustment'!B76, 'Monitoring and Adjustment'!O76)))</f>
        <v/>
      </c>
      <c r="U71" t="str">
        <f>IF(T71="","",IF(A71="","",IF(T71='Fall Tiering and Targets'!$F$2,$Y$14,IF(T71='Fall Tiering and Targets'!$F$3,$Y$15,IF(T71='Fall Tiering and Targets'!$F$4,$Y$16,IF(T71='Fall Tiering and Targets'!$F$5,$Y$17,IF(T71='Fall Tiering and Targets'!$F$6,$Y$18)))))))</f>
        <v/>
      </c>
      <c r="V71" t="str">
        <f t="shared" si="4"/>
        <v/>
      </c>
    </row>
    <row r="72" spans="1:22" x14ac:dyDescent="0.25">
      <c r="A72" t="str">
        <f>IF('Monitoring and Adjustment'!A77="", "", 'Monitoring and Adjustment'!A77)</f>
        <v/>
      </c>
      <c r="B72" t="str">
        <f>IF('Monitoring and Adjustment'!B77="", "", 'Monitoring and Adjustment'!B77)</f>
        <v/>
      </c>
      <c r="M72" s="9"/>
      <c r="N72" s="9"/>
      <c r="T72" t="str">
        <f>IF(A72="","",IF('Monitoring and Adjustment'!O77="",'Monitoring and Adjustment'!B77,IF('Monitoring and Adjustment'!B77='Monitoring and Adjustment'!O77,'Monitoring and Adjustment'!B77, 'Monitoring and Adjustment'!O77)))</f>
        <v/>
      </c>
      <c r="U72" t="str">
        <f>IF(T72="","",IF(A72="","",IF(T72='Fall Tiering and Targets'!$F$2,$Y$14,IF(T72='Fall Tiering and Targets'!$F$3,$Y$15,IF(T72='Fall Tiering and Targets'!$F$4,$Y$16,IF(T72='Fall Tiering and Targets'!$F$5,$Y$17,IF(T72='Fall Tiering and Targets'!$F$6,$Y$18)))))))</f>
        <v/>
      </c>
      <c r="V72" t="str">
        <f t="shared" si="4"/>
        <v/>
      </c>
    </row>
    <row r="73" spans="1:22" x14ac:dyDescent="0.25">
      <c r="A73" t="str">
        <f>IF('Monitoring and Adjustment'!A78="", "", 'Monitoring and Adjustment'!A78)</f>
        <v/>
      </c>
      <c r="B73" t="str">
        <f>IF('Monitoring and Adjustment'!B78="", "", 'Monitoring and Adjustment'!B78)</f>
        <v/>
      </c>
      <c r="M73" s="9"/>
      <c r="N73" s="9"/>
      <c r="T73" t="str">
        <f>IF(A73="","",IF('Monitoring and Adjustment'!O78="",'Monitoring and Adjustment'!B78,IF('Monitoring and Adjustment'!B78='Monitoring and Adjustment'!O78,'Monitoring and Adjustment'!B78, 'Monitoring and Adjustment'!O78)))</f>
        <v/>
      </c>
      <c r="U73" t="str">
        <f>IF(T73="","",IF(A73="","",IF(T73='Fall Tiering and Targets'!$F$2,$Y$14,IF(T73='Fall Tiering and Targets'!$F$3,$Y$15,IF(T73='Fall Tiering and Targets'!$F$4,$Y$16,IF(T73='Fall Tiering and Targets'!$F$5,$Y$17,IF(T73='Fall Tiering and Targets'!$F$6,$Y$18)))))))</f>
        <v/>
      </c>
      <c r="V73" t="str">
        <f t="shared" si="4"/>
        <v/>
      </c>
    </row>
    <row r="74" spans="1:22" x14ac:dyDescent="0.25">
      <c r="A74" t="str">
        <f>IF('Monitoring and Adjustment'!A79="", "", 'Monitoring and Adjustment'!A79)</f>
        <v/>
      </c>
      <c r="B74" t="str">
        <f>IF('Monitoring and Adjustment'!B79="", "", 'Monitoring and Adjustment'!B79)</f>
        <v/>
      </c>
      <c r="M74" s="9"/>
      <c r="N74" s="9"/>
      <c r="T74" t="str">
        <f>IF(A74="","",IF('Monitoring and Adjustment'!O79="",'Monitoring and Adjustment'!B79,IF('Monitoring and Adjustment'!B79='Monitoring and Adjustment'!O79,'Monitoring and Adjustment'!B79, 'Monitoring and Adjustment'!O79)))</f>
        <v/>
      </c>
      <c r="U74" t="str">
        <f>IF(T74="","",IF(A74="","",IF(T74='Fall Tiering and Targets'!$F$2,$Y$14,IF(T74='Fall Tiering and Targets'!$F$3,$Y$15,IF(T74='Fall Tiering and Targets'!$F$4,$Y$16,IF(T74='Fall Tiering and Targets'!$F$5,$Y$17,IF(T74='Fall Tiering and Targets'!$F$6,$Y$18)))))))</f>
        <v/>
      </c>
      <c r="V74" t="str">
        <f t="shared" si="4"/>
        <v/>
      </c>
    </row>
    <row r="75" spans="1:22" x14ac:dyDescent="0.25">
      <c r="A75" t="str">
        <f>IF('Monitoring and Adjustment'!A80="", "", 'Monitoring and Adjustment'!A80)</f>
        <v/>
      </c>
      <c r="B75" t="str">
        <f>IF('Monitoring and Adjustment'!B80="", "", 'Monitoring and Adjustment'!B80)</f>
        <v/>
      </c>
      <c r="M75" s="9"/>
      <c r="N75" s="9"/>
      <c r="T75" t="str">
        <f>IF(A75="","",IF('Monitoring and Adjustment'!O80="",'Monitoring and Adjustment'!B80,IF('Monitoring and Adjustment'!B80='Monitoring and Adjustment'!O80,'Monitoring and Adjustment'!B80, 'Monitoring and Adjustment'!O80)))</f>
        <v/>
      </c>
      <c r="U75" t="str">
        <f>IF(T75="","",IF(A75="","",IF(T75='Fall Tiering and Targets'!$F$2,$Y$14,IF(T75='Fall Tiering and Targets'!$F$3,$Y$15,IF(T75='Fall Tiering and Targets'!$F$4,$Y$16,IF(T75='Fall Tiering and Targets'!$F$5,$Y$17,IF(T75='Fall Tiering and Targets'!$F$6,$Y$18)))))))</f>
        <v/>
      </c>
      <c r="V75" t="str">
        <f t="shared" si="4"/>
        <v/>
      </c>
    </row>
    <row r="76" spans="1:22" x14ac:dyDescent="0.25">
      <c r="A76" t="str">
        <f>IF('Monitoring and Adjustment'!A81="", "", 'Monitoring and Adjustment'!A81)</f>
        <v/>
      </c>
      <c r="B76" t="str">
        <f>IF('Monitoring and Adjustment'!B81="", "", 'Monitoring and Adjustment'!B81)</f>
        <v/>
      </c>
      <c r="M76" s="9"/>
      <c r="N76" s="9"/>
      <c r="T76" t="str">
        <f>IF(A76="","",IF('Monitoring and Adjustment'!O81="",'Monitoring and Adjustment'!B81,IF('Monitoring and Adjustment'!B81='Monitoring and Adjustment'!O81,'Monitoring and Adjustment'!B81, 'Monitoring and Adjustment'!O81)))</f>
        <v/>
      </c>
      <c r="U76" t="str">
        <f>IF(T76="","",IF(A76="","",IF(T76='Fall Tiering and Targets'!$F$2,$Y$14,IF(T76='Fall Tiering and Targets'!$F$3,$Y$15,IF(T76='Fall Tiering and Targets'!$F$4,$Y$16,IF(T76='Fall Tiering and Targets'!$F$5,$Y$17,IF(T76='Fall Tiering and Targets'!$F$6,$Y$18)))))))</f>
        <v/>
      </c>
      <c r="V76" t="str">
        <f t="shared" si="4"/>
        <v/>
      </c>
    </row>
    <row r="77" spans="1:22" x14ac:dyDescent="0.25">
      <c r="A77" t="str">
        <f>IF('Monitoring and Adjustment'!A82="", "", 'Monitoring and Adjustment'!A82)</f>
        <v/>
      </c>
      <c r="B77" t="str">
        <f>IF('Monitoring and Adjustment'!B82="", "", 'Monitoring and Adjustment'!B82)</f>
        <v/>
      </c>
      <c r="M77" s="9"/>
      <c r="N77" s="9"/>
      <c r="T77" t="str">
        <f>IF(A77="","",IF('Monitoring and Adjustment'!O82="",'Monitoring and Adjustment'!B82,IF('Monitoring and Adjustment'!B82='Monitoring and Adjustment'!O82,'Monitoring and Adjustment'!B82, 'Monitoring and Adjustment'!O82)))</f>
        <v/>
      </c>
      <c r="U77" t="str">
        <f>IF(T77="","",IF(A77="","",IF(T77='Fall Tiering and Targets'!$F$2,$Y$14,IF(T77='Fall Tiering and Targets'!$F$3,$Y$15,IF(T77='Fall Tiering and Targets'!$F$4,$Y$16,IF(T77='Fall Tiering and Targets'!$F$5,$Y$17,IF(T77='Fall Tiering and Targets'!$F$6,$Y$18)))))))</f>
        <v/>
      </c>
      <c r="V77" t="str">
        <f t="shared" si="4"/>
        <v/>
      </c>
    </row>
    <row r="78" spans="1:22" x14ac:dyDescent="0.25">
      <c r="A78" t="str">
        <f>IF('Monitoring and Adjustment'!A83="", "", 'Monitoring and Adjustment'!A83)</f>
        <v/>
      </c>
      <c r="B78" t="str">
        <f>IF('Monitoring and Adjustment'!B83="", "", 'Monitoring and Adjustment'!B83)</f>
        <v/>
      </c>
      <c r="M78" s="9"/>
      <c r="N78" s="9"/>
      <c r="T78" t="str">
        <f>IF(A78="","",IF('Monitoring and Adjustment'!O83="",'Monitoring and Adjustment'!B83,IF('Monitoring and Adjustment'!B83='Monitoring and Adjustment'!O83,'Monitoring and Adjustment'!B83, 'Monitoring and Adjustment'!O83)))</f>
        <v/>
      </c>
      <c r="U78" t="str">
        <f>IF(T78="","",IF(A78="","",IF(T78='Fall Tiering and Targets'!$F$2,$Y$14,IF(T78='Fall Tiering and Targets'!$F$3,$Y$15,IF(T78='Fall Tiering and Targets'!$F$4,$Y$16,IF(T78='Fall Tiering and Targets'!$F$5,$Y$17,IF(T78='Fall Tiering and Targets'!$F$6,$Y$18)))))))</f>
        <v/>
      </c>
      <c r="V78" t="str">
        <f t="shared" si="4"/>
        <v/>
      </c>
    </row>
    <row r="79" spans="1:22" x14ac:dyDescent="0.25">
      <c r="A79" t="str">
        <f>IF('Monitoring and Adjustment'!A84="", "", 'Monitoring and Adjustment'!A84)</f>
        <v/>
      </c>
      <c r="B79" t="str">
        <f>IF('Monitoring and Adjustment'!B84="", "", 'Monitoring and Adjustment'!B84)</f>
        <v/>
      </c>
      <c r="M79" s="9"/>
      <c r="N79" s="9"/>
      <c r="T79" t="str">
        <f>IF(A79="","",IF('Monitoring and Adjustment'!O84="",'Monitoring and Adjustment'!B84,IF('Monitoring and Adjustment'!B84='Monitoring and Adjustment'!O84,'Monitoring and Adjustment'!B84, 'Monitoring and Adjustment'!O84)))</f>
        <v/>
      </c>
      <c r="U79" t="str">
        <f>IF(T79="","",IF(A79="","",IF(T79='Fall Tiering and Targets'!$F$2,$Y$14,IF(T79='Fall Tiering and Targets'!$F$3,$Y$15,IF(T79='Fall Tiering and Targets'!$F$4,$Y$16,IF(T79='Fall Tiering and Targets'!$F$5,$Y$17,IF(T79='Fall Tiering and Targets'!$F$6,$Y$18)))))))</f>
        <v/>
      </c>
      <c r="V79" t="str">
        <f t="shared" si="4"/>
        <v/>
      </c>
    </row>
    <row r="80" spans="1:22" x14ac:dyDescent="0.25">
      <c r="A80" t="str">
        <f>IF('Monitoring and Adjustment'!A85="", "", 'Monitoring and Adjustment'!A85)</f>
        <v/>
      </c>
      <c r="B80" t="str">
        <f>IF('Monitoring and Adjustment'!B85="", "", 'Monitoring and Adjustment'!B85)</f>
        <v/>
      </c>
      <c r="M80" s="9"/>
      <c r="N80" s="9"/>
      <c r="T80" t="str">
        <f>IF(A80="","",IF('Monitoring and Adjustment'!O85="",'Monitoring and Adjustment'!B85,IF('Monitoring and Adjustment'!B85='Monitoring and Adjustment'!O85,'Monitoring and Adjustment'!B85, 'Monitoring and Adjustment'!O85)))</f>
        <v/>
      </c>
      <c r="U80" t="str">
        <f>IF(T80="","",IF(A80="","",IF(T80='Fall Tiering and Targets'!$F$2,$Y$14,IF(T80='Fall Tiering and Targets'!$F$3,$Y$15,IF(T80='Fall Tiering and Targets'!$F$4,$Y$16,IF(T80='Fall Tiering and Targets'!$F$5,$Y$17,IF(T80='Fall Tiering and Targets'!$F$6,$Y$18)))))))</f>
        <v/>
      </c>
      <c r="V80" t="str">
        <f t="shared" si="4"/>
        <v/>
      </c>
    </row>
    <row r="81" spans="1:22" x14ac:dyDescent="0.25">
      <c r="A81" t="str">
        <f>IF('Monitoring and Adjustment'!A86="", "", 'Monitoring and Adjustment'!A86)</f>
        <v/>
      </c>
      <c r="B81" t="str">
        <f>IF('Monitoring and Adjustment'!B86="", "", 'Monitoring and Adjustment'!B86)</f>
        <v/>
      </c>
      <c r="M81" s="9"/>
      <c r="N81" s="9"/>
      <c r="T81" t="str">
        <f>IF(A81="","",IF('Monitoring and Adjustment'!O86="",'Monitoring and Adjustment'!B86,IF('Monitoring and Adjustment'!B86='Monitoring and Adjustment'!O86,'Monitoring and Adjustment'!B86, 'Monitoring and Adjustment'!O86)))</f>
        <v/>
      </c>
      <c r="U81" t="str">
        <f>IF(T81="","",IF(A81="","",IF(T81='Fall Tiering and Targets'!$F$2,$Y$14,IF(T81='Fall Tiering and Targets'!$F$3,$Y$15,IF(T81='Fall Tiering and Targets'!$F$4,$Y$16,IF(T81='Fall Tiering and Targets'!$F$5,$Y$17,IF(T81='Fall Tiering and Targets'!$F$6,$Y$18)))))))</f>
        <v/>
      </c>
      <c r="V81" t="str">
        <f t="shared" si="4"/>
        <v/>
      </c>
    </row>
    <row r="82" spans="1:22" x14ac:dyDescent="0.25">
      <c r="A82" t="str">
        <f>IF('Monitoring and Adjustment'!A87="", "", 'Monitoring and Adjustment'!A87)</f>
        <v/>
      </c>
      <c r="B82" t="str">
        <f>IF('Monitoring and Adjustment'!B87="", "", 'Monitoring and Adjustment'!B87)</f>
        <v/>
      </c>
      <c r="M82" s="9"/>
      <c r="N82" s="9"/>
      <c r="T82" t="str">
        <f>IF(A82="","",IF('Monitoring and Adjustment'!O87="",'Monitoring and Adjustment'!B87,IF('Monitoring and Adjustment'!B87='Monitoring and Adjustment'!O87,'Monitoring and Adjustment'!B87, 'Monitoring and Adjustment'!O87)))</f>
        <v/>
      </c>
      <c r="U82" t="str">
        <f>IF(T82="","",IF(A82="","",IF(T82='Fall Tiering and Targets'!$F$2,$Y$14,IF(T82='Fall Tiering and Targets'!$F$3,$Y$15,IF(T82='Fall Tiering and Targets'!$F$4,$Y$16,IF(T82='Fall Tiering and Targets'!$F$5,$Y$17,IF(T82='Fall Tiering and Targets'!$F$6,$Y$18)))))))</f>
        <v/>
      </c>
      <c r="V82" t="str">
        <f t="shared" si="4"/>
        <v/>
      </c>
    </row>
    <row r="83" spans="1:22" x14ac:dyDescent="0.25">
      <c r="A83" t="str">
        <f>IF('Monitoring and Adjustment'!A88="", "", 'Monitoring and Adjustment'!A88)</f>
        <v/>
      </c>
      <c r="B83" t="str">
        <f>IF('Monitoring and Adjustment'!B88="", "", 'Monitoring and Adjustment'!B88)</f>
        <v/>
      </c>
      <c r="M83" s="9"/>
      <c r="N83" s="9"/>
      <c r="T83" t="str">
        <f>IF(A83="","",IF('Monitoring and Adjustment'!O88="",'Monitoring and Adjustment'!B88,IF('Monitoring and Adjustment'!B88='Monitoring and Adjustment'!O88,'Monitoring and Adjustment'!B88, 'Monitoring and Adjustment'!O88)))</f>
        <v/>
      </c>
      <c r="U83" t="str">
        <f>IF(T83="","",IF(A83="","",IF(T83='Fall Tiering and Targets'!$F$2,$Y$14,IF(T83='Fall Tiering and Targets'!$F$3,$Y$15,IF(T83='Fall Tiering and Targets'!$F$4,$Y$16,IF(T83='Fall Tiering and Targets'!$F$5,$Y$17,IF(T83='Fall Tiering and Targets'!$F$6,$Y$18)))))))</f>
        <v/>
      </c>
      <c r="V83" t="str">
        <f t="shared" si="4"/>
        <v/>
      </c>
    </row>
    <row r="84" spans="1:22" x14ac:dyDescent="0.25">
      <c r="A84" t="str">
        <f>IF('Monitoring and Adjustment'!A89="", "", 'Monitoring and Adjustment'!A89)</f>
        <v/>
      </c>
      <c r="B84" t="str">
        <f>IF('Monitoring and Adjustment'!B89="", "", 'Monitoring and Adjustment'!B89)</f>
        <v/>
      </c>
      <c r="M84" s="9"/>
      <c r="N84" s="9"/>
      <c r="T84" t="str">
        <f>IF(A84="","",IF('Monitoring and Adjustment'!O89="",'Monitoring and Adjustment'!B89,IF('Monitoring and Adjustment'!B89='Monitoring and Adjustment'!O89,'Monitoring and Adjustment'!B89, 'Monitoring and Adjustment'!O89)))</f>
        <v/>
      </c>
      <c r="U84" t="str">
        <f>IF(T84="","",IF(A84="","",IF(T84='Fall Tiering and Targets'!$F$2,$Y$14,IF(T84='Fall Tiering and Targets'!$F$3,$Y$15,IF(T84='Fall Tiering and Targets'!$F$4,$Y$16,IF(T84='Fall Tiering and Targets'!$F$5,$Y$17,IF(T84='Fall Tiering and Targets'!$F$6,$Y$18)))))))</f>
        <v/>
      </c>
      <c r="V84" t="str">
        <f t="shared" si="4"/>
        <v/>
      </c>
    </row>
    <row r="85" spans="1:22" x14ac:dyDescent="0.25">
      <c r="A85" t="str">
        <f>IF('Monitoring and Adjustment'!A90="", "", 'Monitoring and Adjustment'!A90)</f>
        <v/>
      </c>
      <c r="B85" t="str">
        <f>IF('Monitoring and Adjustment'!B90="", "", 'Monitoring and Adjustment'!B90)</f>
        <v/>
      </c>
      <c r="M85" s="9"/>
      <c r="N85" s="9"/>
      <c r="T85" t="str">
        <f>IF(A85="","",IF('Monitoring and Adjustment'!O90="",'Monitoring and Adjustment'!B90,IF('Monitoring and Adjustment'!B90='Monitoring and Adjustment'!O90,'Monitoring and Adjustment'!B90, 'Monitoring and Adjustment'!O90)))</f>
        <v/>
      </c>
      <c r="U85" t="str">
        <f>IF(T85="","",IF(A85="","",IF(T85='Fall Tiering and Targets'!$F$2,$Y$14,IF(T85='Fall Tiering and Targets'!$F$3,$Y$15,IF(T85='Fall Tiering and Targets'!$F$4,$Y$16,IF(T85='Fall Tiering and Targets'!$F$5,$Y$17,IF(T85='Fall Tiering and Targets'!$F$6,$Y$18)))))))</f>
        <v/>
      </c>
      <c r="V85" t="str">
        <f t="shared" si="4"/>
        <v/>
      </c>
    </row>
    <row r="86" spans="1:22" x14ac:dyDescent="0.25">
      <c r="A86" t="str">
        <f>IF('Monitoring and Adjustment'!A91="", "", 'Monitoring and Adjustment'!A91)</f>
        <v/>
      </c>
      <c r="B86" t="str">
        <f>IF('Monitoring and Adjustment'!B91="", "", 'Monitoring and Adjustment'!B91)</f>
        <v/>
      </c>
      <c r="M86" s="9"/>
      <c r="N86" s="9"/>
      <c r="T86" t="str">
        <f>IF(A86="","",IF('Monitoring and Adjustment'!O91="",'Monitoring and Adjustment'!B91,IF('Monitoring and Adjustment'!B91='Monitoring and Adjustment'!O91,'Monitoring and Adjustment'!B91, 'Monitoring and Adjustment'!O91)))</f>
        <v/>
      </c>
      <c r="U86" t="str">
        <f>IF(T86="","",IF(A86="","",IF(T86='Fall Tiering and Targets'!$F$2,$Y$14,IF(T86='Fall Tiering and Targets'!$F$3,$Y$15,IF(T86='Fall Tiering and Targets'!$F$4,$Y$16,IF(T86='Fall Tiering and Targets'!$F$5,$Y$17,IF(T86='Fall Tiering and Targets'!$F$6,$Y$18)))))))</f>
        <v/>
      </c>
      <c r="V86" t="str">
        <f t="shared" si="4"/>
        <v/>
      </c>
    </row>
    <row r="87" spans="1:22" x14ac:dyDescent="0.25">
      <c r="A87" t="str">
        <f>IF('Monitoring and Adjustment'!A92="", "", 'Monitoring and Adjustment'!A92)</f>
        <v/>
      </c>
      <c r="B87" t="str">
        <f>IF('Monitoring and Adjustment'!B92="", "", 'Monitoring and Adjustment'!B92)</f>
        <v/>
      </c>
      <c r="M87" s="9"/>
      <c r="N87" s="9"/>
      <c r="T87" t="str">
        <f>IF(A87="","",IF('Monitoring and Adjustment'!O92="",'Monitoring and Adjustment'!B92,IF('Monitoring and Adjustment'!B92='Monitoring and Adjustment'!O92,'Monitoring and Adjustment'!B92, 'Monitoring and Adjustment'!O92)))</f>
        <v/>
      </c>
      <c r="U87" t="str">
        <f>IF(T87="","",IF(A87="","",IF(T87='Fall Tiering and Targets'!$F$2,$Y$14,IF(T87='Fall Tiering and Targets'!$F$3,$Y$15,IF(T87='Fall Tiering and Targets'!$F$4,$Y$16,IF(T87='Fall Tiering and Targets'!$F$5,$Y$17,IF(T87='Fall Tiering and Targets'!$F$6,$Y$18)))))))</f>
        <v/>
      </c>
      <c r="V87" t="str">
        <f t="shared" si="4"/>
        <v/>
      </c>
    </row>
    <row r="88" spans="1:22" x14ac:dyDescent="0.25">
      <c r="A88" t="str">
        <f>IF('Monitoring and Adjustment'!A93="", "", 'Monitoring and Adjustment'!A93)</f>
        <v/>
      </c>
      <c r="B88" t="str">
        <f>IF('Monitoring and Adjustment'!B93="", "", 'Monitoring and Adjustment'!B93)</f>
        <v/>
      </c>
      <c r="M88" s="9"/>
      <c r="N88" s="9"/>
      <c r="T88" t="str">
        <f>IF(A88="","",IF('Monitoring and Adjustment'!O93="",'Monitoring and Adjustment'!B93,IF('Monitoring and Adjustment'!B93='Monitoring and Adjustment'!O93,'Monitoring and Adjustment'!B93, 'Monitoring and Adjustment'!O93)))</f>
        <v/>
      </c>
      <c r="U88" t="str">
        <f>IF(T88="","",IF(A88="","",IF(T88='Fall Tiering and Targets'!$F$2,$Y$14,IF(T88='Fall Tiering and Targets'!$F$3,$Y$15,IF(T88='Fall Tiering and Targets'!$F$4,$Y$16,IF(T88='Fall Tiering and Targets'!$F$5,$Y$17,IF(T88='Fall Tiering and Targets'!$F$6,$Y$18)))))))</f>
        <v/>
      </c>
      <c r="V88" t="str">
        <f t="shared" si="4"/>
        <v/>
      </c>
    </row>
    <row r="89" spans="1:22" x14ac:dyDescent="0.25">
      <c r="A89" t="str">
        <f>IF('Monitoring and Adjustment'!A94="", "", 'Monitoring and Adjustment'!A94)</f>
        <v/>
      </c>
      <c r="B89" t="str">
        <f>IF('Monitoring and Adjustment'!B94="", "", 'Monitoring and Adjustment'!B94)</f>
        <v/>
      </c>
      <c r="M89" s="9"/>
      <c r="N89" s="9"/>
      <c r="T89" t="str">
        <f>IF(A89="","",IF('Monitoring and Adjustment'!O94="",'Monitoring and Adjustment'!B94,IF('Monitoring and Adjustment'!B94='Monitoring and Adjustment'!O94,'Monitoring and Adjustment'!B94, 'Monitoring and Adjustment'!O94)))</f>
        <v/>
      </c>
      <c r="U89" t="str">
        <f>IF(T89="","",IF(A89="","",IF(T89='Fall Tiering and Targets'!$F$2,$Y$14,IF(T89='Fall Tiering and Targets'!$F$3,$Y$15,IF(T89='Fall Tiering and Targets'!$F$4,$Y$16,IF(T89='Fall Tiering and Targets'!$F$5,$Y$17,IF(T89='Fall Tiering and Targets'!$F$6,$Y$18)))))))</f>
        <v/>
      </c>
      <c r="V89" t="str">
        <f t="shared" si="4"/>
        <v/>
      </c>
    </row>
    <row r="90" spans="1:22" x14ac:dyDescent="0.25">
      <c r="A90" t="str">
        <f>IF('Monitoring and Adjustment'!A95="", "", 'Monitoring and Adjustment'!A95)</f>
        <v/>
      </c>
      <c r="B90" t="str">
        <f>IF('Monitoring and Adjustment'!B95="", "", 'Monitoring and Adjustment'!B95)</f>
        <v/>
      </c>
      <c r="M90" s="9"/>
      <c r="N90" s="9"/>
      <c r="T90" t="str">
        <f>IF(A90="","",IF('Monitoring and Adjustment'!O95="",'Monitoring and Adjustment'!B95,IF('Monitoring and Adjustment'!B95='Monitoring and Adjustment'!O95,'Monitoring and Adjustment'!B95, 'Monitoring and Adjustment'!O95)))</f>
        <v/>
      </c>
      <c r="U90" t="str">
        <f>IF(T90="","",IF(A90="","",IF(T90='Fall Tiering and Targets'!$F$2,$Y$14,IF(T90='Fall Tiering and Targets'!$F$3,$Y$15,IF(T90='Fall Tiering and Targets'!$F$4,$Y$16,IF(T90='Fall Tiering and Targets'!$F$5,$Y$17,IF(T90='Fall Tiering and Targets'!$F$6,$Y$18)))))))</f>
        <v/>
      </c>
      <c r="V90" t="str">
        <f t="shared" si="4"/>
        <v/>
      </c>
    </row>
    <row r="91" spans="1:22" x14ac:dyDescent="0.25">
      <c r="A91" t="str">
        <f>IF('Monitoring and Adjustment'!A96="", "", 'Monitoring and Adjustment'!A96)</f>
        <v/>
      </c>
      <c r="B91" t="str">
        <f>IF('Monitoring and Adjustment'!B96="", "", 'Monitoring and Adjustment'!B96)</f>
        <v/>
      </c>
      <c r="M91" s="9"/>
      <c r="N91" s="9"/>
      <c r="T91" t="str">
        <f>IF(A91="","",IF('Monitoring and Adjustment'!O96="",'Monitoring and Adjustment'!B96,IF('Monitoring and Adjustment'!B96='Monitoring and Adjustment'!O96,'Monitoring and Adjustment'!B96, 'Monitoring and Adjustment'!O96)))</f>
        <v/>
      </c>
      <c r="U91" t="str">
        <f>IF(T91="","",IF(A91="","",IF(T91='Fall Tiering and Targets'!$F$2,$Y$14,IF(T91='Fall Tiering and Targets'!$F$3,$Y$15,IF(T91='Fall Tiering and Targets'!$F$4,$Y$16,IF(T91='Fall Tiering and Targets'!$F$5,$Y$17,IF(T91='Fall Tiering and Targets'!$F$6,$Y$18)))))))</f>
        <v/>
      </c>
      <c r="V91" t="str">
        <f t="shared" si="4"/>
        <v/>
      </c>
    </row>
    <row r="92" spans="1:22" x14ac:dyDescent="0.25">
      <c r="A92" t="str">
        <f>IF('Monitoring and Adjustment'!A97="", "", 'Monitoring and Adjustment'!A97)</f>
        <v/>
      </c>
      <c r="B92" t="str">
        <f>IF('Monitoring and Adjustment'!B97="", "", 'Monitoring and Adjustment'!B97)</f>
        <v/>
      </c>
      <c r="M92" s="9"/>
      <c r="N92" s="9"/>
      <c r="T92" t="str">
        <f>IF(A92="","",IF('Monitoring and Adjustment'!O97="",'Monitoring and Adjustment'!B97,IF('Monitoring and Adjustment'!B97='Monitoring and Adjustment'!O97,'Monitoring and Adjustment'!B97, 'Monitoring and Adjustment'!O97)))</f>
        <v/>
      </c>
      <c r="U92" t="str">
        <f>IF(T92="","",IF(A92="","",IF(T92='Fall Tiering and Targets'!$F$2,$Y$14,IF(T92='Fall Tiering and Targets'!$F$3,$Y$15,IF(T92='Fall Tiering and Targets'!$F$4,$Y$16,IF(T92='Fall Tiering and Targets'!$F$5,$Y$17,IF(T92='Fall Tiering and Targets'!$F$6,$Y$18)))))))</f>
        <v/>
      </c>
      <c r="V92" t="str">
        <f t="shared" si="4"/>
        <v/>
      </c>
    </row>
    <row r="93" spans="1:22" x14ac:dyDescent="0.25">
      <c r="A93" t="str">
        <f>IF('Monitoring and Adjustment'!A98="", "", 'Monitoring and Adjustment'!A98)</f>
        <v/>
      </c>
      <c r="B93" t="str">
        <f>IF('Monitoring and Adjustment'!B98="", "", 'Monitoring and Adjustment'!B98)</f>
        <v/>
      </c>
      <c r="M93" s="9"/>
      <c r="N93" s="9"/>
      <c r="T93" t="str">
        <f>IF(A93="","",IF('Monitoring and Adjustment'!O98="",'Monitoring and Adjustment'!B98,IF('Monitoring and Adjustment'!B98='Monitoring and Adjustment'!O98,'Monitoring and Adjustment'!B98, 'Monitoring and Adjustment'!O98)))</f>
        <v/>
      </c>
      <c r="U93" t="str">
        <f>IF(T93="","",IF(A93="","",IF(T93='Fall Tiering and Targets'!$F$2,$Y$14,IF(T93='Fall Tiering and Targets'!$F$3,$Y$15,IF(T93='Fall Tiering and Targets'!$F$4,$Y$16,IF(T93='Fall Tiering and Targets'!$F$5,$Y$17,IF(T93='Fall Tiering and Targets'!$F$6,$Y$18)))))))</f>
        <v/>
      </c>
      <c r="V93" t="str">
        <f t="shared" si="4"/>
        <v/>
      </c>
    </row>
    <row r="94" spans="1:22" x14ac:dyDescent="0.25">
      <c r="A94" t="str">
        <f>IF('Monitoring and Adjustment'!A99="", "", 'Monitoring and Adjustment'!A99)</f>
        <v/>
      </c>
      <c r="B94" t="str">
        <f>IF('Monitoring and Adjustment'!B99="", "", 'Monitoring and Adjustment'!B99)</f>
        <v/>
      </c>
      <c r="M94" s="9"/>
      <c r="N94" s="9"/>
      <c r="T94" t="str">
        <f>IF(A94="","",IF('Monitoring and Adjustment'!O99="",'Monitoring and Adjustment'!B99,IF('Monitoring and Adjustment'!B99='Monitoring and Adjustment'!O99,'Monitoring and Adjustment'!B99, 'Monitoring and Adjustment'!O99)))</f>
        <v/>
      </c>
      <c r="U94" t="str">
        <f>IF(T94="","",IF(A94="","",IF(T94='Fall Tiering and Targets'!$F$2,$Y$14,IF(T94='Fall Tiering and Targets'!$F$3,$Y$15,IF(T94='Fall Tiering and Targets'!$F$4,$Y$16,IF(T94='Fall Tiering and Targets'!$F$5,$Y$17,IF(T94='Fall Tiering and Targets'!$F$6,$Y$18)))))))</f>
        <v/>
      </c>
      <c r="V94" t="str">
        <f t="shared" si="4"/>
        <v/>
      </c>
    </row>
    <row r="95" spans="1:22" x14ac:dyDescent="0.25">
      <c r="A95" t="str">
        <f>IF('Monitoring and Adjustment'!A100="", "", 'Monitoring and Adjustment'!A100)</f>
        <v/>
      </c>
      <c r="B95" t="str">
        <f>IF('Monitoring and Adjustment'!B100="", "", 'Monitoring and Adjustment'!B100)</f>
        <v/>
      </c>
      <c r="M95" s="9"/>
      <c r="N95" s="9"/>
      <c r="T95" t="str">
        <f>IF(A95="","",IF('Monitoring and Adjustment'!O100="",'Monitoring and Adjustment'!B100,IF('Monitoring and Adjustment'!B100='Monitoring and Adjustment'!O100,'Monitoring and Adjustment'!B100, 'Monitoring and Adjustment'!O100)))</f>
        <v/>
      </c>
      <c r="U95" t="str">
        <f>IF(T95="","",IF(A95="","",IF(T95='Fall Tiering and Targets'!$F$2,$Y$14,IF(T95='Fall Tiering and Targets'!$F$3,$Y$15,IF(T95='Fall Tiering and Targets'!$F$4,$Y$16,IF(T95='Fall Tiering and Targets'!$F$5,$Y$17,IF(T95='Fall Tiering and Targets'!$F$6,$Y$18)))))))</f>
        <v/>
      </c>
      <c r="V95" t="str">
        <f t="shared" si="4"/>
        <v/>
      </c>
    </row>
    <row r="96" spans="1:22" x14ac:dyDescent="0.25">
      <c r="A96" t="str">
        <f>IF('Monitoring and Adjustment'!A101="", "", 'Monitoring and Adjustment'!A101)</f>
        <v/>
      </c>
      <c r="B96" t="str">
        <f>IF('Monitoring and Adjustment'!B101="", "", 'Monitoring and Adjustment'!B101)</f>
        <v/>
      </c>
      <c r="M96" s="9"/>
      <c r="N96" s="9"/>
      <c r="T96" t="str">
        <f>IF(A96="","",IF('Monitoring and Adjustment'!O101="",'Monitoring and Adjustment'!B101,IF('Monitoring and Adjustment'!B101='Monitoring and Adjustment'!O101,'Monitoring and Adjustment'!B101, 'Monitoring and Adjustment'!O101)))</f>
        <v/>
      </c>
      <c r="U96" t="str">
        <f>IF(T96="","",IF(A96="","",IF(T96='Fall Tiering and Targets'!$F$2,$Y$14,IF(T96='Fall Tiering and Targets'!$F$3,$Y$15,IF(T96='Fall Tiering and Targets'!$F$4,$Y$16,IF(T96='Fall Tiering and Targets'!$F$5,$Y$17,IF(T96='Fall Tiering and Targets'!$F$6,$Y$18)))))))</f>
        <v/>
      </c>
      <c r="V96" t="str">
        <f t="shared" si="4"/>
        <v/>
      </c>
    </row>
    <row r="97" spans="1:22" x14ac:dyDescent="0.25">
      <c r="A97" t="str">
        <f>IF('Monitoring and Adjustment'!A102="", "", 'Monitoring and Adjustment'!A102)</f>
        <v/>
      </c>
      <c r="B97" t="str">
        <f>IF('Monitoring and Adjustment'!B102="", "", 'Monitoring and Adjustment'!B102)</f>
        <v/>
      </c>
      <c r="M97" s="9"/>
      <c r="N97" s="9"/>
      <c r="T97" t="str">
        <f>IF(A97="","",IF('Monitoring and Adjustment'!O102="",'Monitoring and Adjustment'!B102,IF('Monitoring and Adjustment'!B102='Monitoring and Adjustment'!O102,'Monitoring and Adjustment'!B102, 'Monitoring and Adjustment'!O102)))</f>
        <v/>
      </c>
      <c r="U97" t="str">
        <f>IF(T97="","",IF(A97="","",IF(T97='Fall Tiering and Targets'!$F$2,$Y$14,IF(T97='Fall Tiering and Targets'!$F$3,$Y$15,IF(T97='Fall Tiering and Targets'!$F$4,$Y$16,IF(T97='Fall Tiering and Targets'!$F$5,$Y$17,IF(T97='Fall Tiering and Targets'!$F$6,$Y$18)))))))</f>
        <v/>
      </c>
      <c r="V97" t="str">
        <f t="shared" si="4"/>
        <v/>
      </c>
    </row>
    <row r="98" spans="1:22" x14ac:dyDescent="0.25">
      <c r="A98" t="str">
        <f>IF('Monitoring and Adjustment'!A103="", "", 'Monitoring and Adjustment'!A103)</f>
        <v/>
      </c>
      <c r="B98" t="str">
        <f>IF('Monitoring and Adjustment'!B103="", "", 'Monitoring and Adjustment'!B103)</f>
        <v/>
      </c>
      <c r="M98" s="9"/>
      <c r="N98" s="9"/>
      <c r="T98" t="str">
        <f>IF(A98="","",IF('Monitoring and Adjustment'!O103="",'Monitoring and Adjustment'!B103,IF('Monitoring and Adjustment'!B103='Monitoring and Adjustment'!O103,'Monitoring and Adjustment'!B103, 'Monitoring and Adjustment'!O103)))</f>
        <v/>
      </c>
      <c r="U98" t="str">
        <f>IF(T98="","",IF(A98="","",IF(T98='Fall Tiering and Targets'!$F$2,$Y$14,IF(T98='Fall Tiering and Targets'!$F$3,$Y$15,IF(T98='Fall Tiering and Targets'!$F$4,$Y$16,IF(T98='Fall Tiering and Targets'!$F$5,$Y$17,IF(T98='Fall Tiering and Targets'!$F$6,$Y$18)))))))</f>
        <v/>
      </c>
      <c r="V98" t="str">
        <f t="shared" si="4"/>
        <v/>
      </c>
    </row>
    <row r="99" spans="1:22" x14ac:dyDescent="0.25">
      <c r="A99" t="str">
        <f>IF('Monitoring and Adjustment'!A104="", "", 'Monitoring and Adjustment'!A104)</f>
        <v/>
      </c>
      <c r="B99" t="str">
        <f>IF('Monitoring and Adjustment'!B104="", "", 'Monitoring and Adjustment'!B104)</f>
        <v/>
      </c>
      <c r="M99" s="9"/>
      <c r="N99" s="9"/>
      <c r="T99" t="str">
        <f>IF(A99="","",IF('Monitoring and Adjustment'!O104="",'Monitoring and Adjustment'!B104,IF('Monitoring and Adjustment'!B104='Monitoring and Adjustment'!O104,'Monitoring and Adjustment'!B104, 'Monitoring and Adjustment'!O104)))</f>
        <v/>
      </c>
      <c r="U99" t="str">
        <f>IF(T99="","",IF(A99="","",IF(T99='Fall Tiering and Targets'!$F$2,$Y$14,IF(T99='Fall Tiering and Targets'!$F$3,$Y$15,IF(T99='Fall Tiering and Targets'!$F$4,$Y$16,IF(T99='Fall Tiering and Targets'!$F$5,$Y$17,IF(T99='Fall Tiering and Targets'!$F$6,$Y$18)))))))</f>
        <v/>
      </c>
      <c r="V99" t="str">
        <f t="shared" si="4"/>
        <v/>
      </c>
    </row>
    <row r="100" spans="1:22" x14ac:dyDescent="0.25">
      <c r="A100" t="str">
        <f>IF('Monitoring and Adjustment'!A105="", "", 'Monitoring and Adjustment'!A105)</f>
        <v/>
      </c>
      <c r="B100" t="str">
        <f>IF('Monitoring and Adjustment'!B105="", "", 'Monitoring and Adjustment'!B105)</f>
        <v/>
      </c>
      <c r="M100" s="9"/>
      <c r="N100" s="9"/>
      <c r="T100" t="str">
        <f>IF(A100="","",IF('Monitoring and Adjustment'!O105="",'Monitoring and Adjustment'!B105,IF('Monitoring and Adjustment'!B105='Monitoring and Adjustment'!O105,'Monitoring and Adjustment'!B105, 'Monitoring and Adjustment'!O105)))</f>
        <v/>
      </c>
      <c r="U100" t="str">
        <f>IF(T100="","",IF(A100="","",IF(T100='Fall Tiering and Targets'!$F$2,$Y$14,IF(T100='Fall Tiering and Targets'!$F$3,$Y$15,IF(T100='Fall Tiering and Targets'!$F$4,$Y$16,IF(T100='Fall Tiering and Targets'!$F$5,$Y$17,IF(T100='Fall Tiering and Targets'!$F$6,$Y$18)))))))</f>
        <v/>
      </c>
      <c r="V100" t="str">
        <f t="shared" si="4"/>
        <v/>
      </c>
    </row>
    <row r="101" spans="1:22" x14ac:dyDescent="0.25">
      <c r="A101" t="str">
        <f>IF('Monitoring and Adjustment'!A106="", "", 'Monitoring and Adjustment'!A106)</f>
        <v/>
      </c>
      <c r="B101" t="str">
        <f>IF('Monitoring and Adjustment'!B106="", "", 'Monitoring and Adjustment'!B106)</f>
        <v/>
      </c>
      <c r="M101" s="9"/>
      <c r="N101" s="9"/>
      <c r="T101" t="str">
        <f>IF(A101="","",IF('Monitoring and Adjustment'!O106="",'Monitoring and Adjustment'!B106,IF('Monitoring and Adjustment'!B106='Monitoring and Adjustment'!O106,'Monitoring and Adjustment'!B106, 'Monitoring and Adjustment'!O106)))</f>
        <v/>
      </c>
      <c r="U101" t="str">
        <f>IF(T101="","",IF(A101="","",IF(T101='Fall Tiering and Targets'!$F$2,$Y$14,IF(T101='Fall Tiering and Targets'!$F$3,$Y$15,IF(T101='Fall Tiering and Targets'!$F$4,$Y$16,IF(T101='Fall Tiering and Targets'!$F$5,$Y$17,IF(T101='Fall Tiering and Targets'!$F$6,$Y$18)))))))</f>
        <v/>
      </c>
      <c r="V101" t="str">
        <f t="shared" si="4"/>
        <v/>
      </c>
    </row>
    <row r="102" spans="1:22" x14ac:dyDescent="0.25">
      <c r="A102" t="str">
        <f>IF('Monitoring and Adjustment'!A107="", "", 'Monitoring and Adjustment'!A107)</f>
        <v/>
      </c>
      <c r="B102" t="str">
        <f>IF('Monitoring and Adjustment'!B107="", "", 'Monitoring and Adjustment'!B107)</f>
        <v/>
      </c>
      <c r="M102" s="9"/>
      <c r="N102" s="9"/>
      <c r="T102" t="str">
        <f>IF(A102="","",IF('Monitoring and Adjustment'!O107="",'Monitoring and Adjustment'!B107,IF('Monitoring and Adjustment'!B107='Monitoring and Adjustment'!O107,'Monitoring and Adjustment'!B107, 'Monitoring and Adjustment'!O107)))</f>
        <v/>
      </c>
      <c r="U102" t="str">
        <f>IF(T102="","",IF(A102="","",IF(T102='Fall Tiering and Targets'!$F$2,$Y$14,IF(T102='Fall Tiering and Targets'!$F$3,$Y$15,IF(T102='Fall Tiering and Targets'!$F$4,$Y$16,IF(T102='Fall Tiering and Targets'!$F$5,$Y$17,IF(T102='Fall Tiering and Targets'!$F$6,$Y$18)))))))</f>
        <v/>
      </c>
      <c r="V102" t="str">
        <f t="shared" si="4"/>
        <v/>
      </c>
    </row>
    <row r="103" spans="1:22" x14ac:dyDescent="0.25">
      <c r="A103" t="str">
        <f>IF('Monitoring and Adjustment'!A108="", "", 'Monitoring and Adjustment'!A108)</f>
        <v/>
      </c>
      <c r="B103" t="str">
        <f>IF('Monitoring and Adjustment'!B108="", "", 'Monitoring and Adjustment'!B108)</f>
        <v/>
      </c>
      <c r="M103" s="9"/>
      <c r="N103" s="9"/>
      <c r="T103" t="str">
        <f>IF(A103="","",IF('Monitoring and Adjustment'!O108="",'Monitoring and Adjustment'!B108,IF('Monitoring and Adjustment'!B108='Monitoring and Adjustment'!O108,'Monitoring and Adjustment'!B108, 'Monitoring and Adjustment'!O108)))</f>
        <v/>
      </c>
      <c r="U103" t="str">
        <f>IF(T103="","",IF(A103="","",IF(T103='Fall Tiering and Targets'!$F$2,$Y$14,IF(T103='Fall Tiering and Targets'!$F$3,$Y$15,IF(T103='Fall Tiering and Targets'!$F$4,$Y$16,IF(T103='Fall Tiering and Targets'!$F$5,$Y$17,IF(T103='Fall Tiering and Targets'!$F$6,$Y$18)))))))</f>
        <v/>
      </c>
      <c r="V103" t="str">
        <f t="shared" si="4"/>
        <v/>
      </c>
    </row>
    <row r="104" spans="1:22" x14ac:dyDescent="0.25">
      <c r="A104" t="str">
        <f>IF('Monitoring and Adjustment'!A109="", "", 'Monitoring and Adjustment'!A109)</f>
        <v/>
      </c>
      <c r="B104" t="str">
        <f>IF('Monitoring and Adjustment'!B109="", "", 'Monitoring and Adjustment'!B109)</f>
        <v/>
      </c>
      <c r="M104" s="9"/>
      <c r="N104" s="9"/>
      <c r="T104" t="str">
        <f>IF(A104="","",IF('Monitoring and Adjustment'!O109="",'Monitoring and Adjustment'!B109,IF('Monitoring and Adjustment'!B109='Monitoring and Adjustment'!O109,'Monitoring and Adjustment'!B109, 'Monitoring and Adjustment'!O109)))</f>
        <v/>
      </c>
      <c r="U104" t="str">
        <f>IF(T104="","",IF(A104="","",IF(T104='Fall Tiering and Targets'!$F$2,$Y$14,IF(T104='Fall Tiering and Targets'!$F$3,$Y$15,IF(T104='Fall Tiering and Targets'!$F$4,$Y$16,IF(T104='Fall Tiering and Targets'!$F$5,$Y$17,IF(T104='Fall Tiering and Targets'!$F$6,$Y$18)))))))</f>
        <v/>
      </c>
      <c r="V104" t="str">
        <f t="shared" si="4"/>
        <v/>
      </c>
    </row>
    <row r="105" spans="1:22" x14ac:dyDescent="0.25">
      <c r="A105" t="str">
        <f>IF('Monitoring and Adjustment'!A110="", "", 'Monitoring and Adjustment'!A110)</f>
        <v/>
      </c>
      <c r="B105" t="str">
        <f>IF('Monitoring and Adjustment'!B110="", "", 'Monitoring and Adjustment'!B110)</f>
        <v/>
      </c>
      <c r="M105" s="9"/>
      <c r="N105" s="9"/>
      <c r="T105" t="str">
        <f>IF(A105="","",IF('Monitoring and Adjustment'!O110="",'Monitoring and Adjustment'!B110,IF('Monitoring and Adjustment'!B110='Monitoring and Adjustment'!O110,'Monitoring and Adjustment'!B110, 'Monitoring and Adjustment'!O110)))</f>
        <v/>
      </c>
      <c r="U105" t="str">
        <f>IF(T105="","",IF(A105="","",IF(T105='Fall Tiering and Targets'!$F$2,$Y$14,IF(T105='Fall Tiering and Targets'!$F$3,$Y$15,IF(T105='Fall Tiering and Targets'!$F$4,$Y$16,IF(T105='Fall Tiering and Targets'!$F$5,$Y$17,IF(T105='Fall Tiering and Targets'!$F$6,$Y$18)))))))</f>
        <v/>
      </c>
      <c r="V105" t="str">
        <f t="shared" si="4"/>
        <v/>
      </c>
    </row>
    <row r="106" spans="1:22" x14ac:dyDescent="0.25">
      <c r="A106" t="str">
        <f>IF('Monitoring and Adjustment'!A111="", "", 'Monitoring and Adjustment'!A111)</f>
        <v/>
      </c>
      <c r="B106" t="str">
        <f>IF('Monitoring and Adjustment'!B111="", "", 'Monitoring and Adjustment'!B111)</f>
        <v/>
      </c>
      <c r="M106" s="9"/>
      <c r="N106" s="9"/>
      <c r="T106" t="str">
        <f>IF(A106="","",IF('Monitoring and Adjustment'!O111="",'Monitoring and Adjustment'!B111,IF('Monitoring and Adjustment'!B111='Monitoring and Adjustment'!O111,'Monitoring and Adjustment'!B111, 'Monitoring and Adjustment'!O111)))</f>
        <v/>
      </c>
      <c r="U106" t="str">
        <f>IF(T106="","",IF(A106="","",IF(T106='Fall Tiering and Targets'!$F$2,$Y$14,IF(T106='Fall Tiering and Targets'!$F$3,$Y$15,IF(T106='Fall Tiering and Targets'!$F$4,$Y$16,IF(T106='Fall Tiering and Targets'!$F$5,$Y$17,IF(T106='Fall Tiering and Targets'!$F$6,$Y$18)))))))</f>
        <v/>
      </c>
      <c r="V106" t="str">
        <f t="shared" si="4"/>
        <v/>
      </c>
    </row>
    <row r="107" spans="1:22" x14ac:dyDescent="0.25">
      <c r="A107" t="str">
        <f>IF('Monitoring and Adjustment'!A112="", "", 'Monitoring and Adjustment'!A112)</f>
        <v/>
      </c>
      <c r="B107" t="str">
        <f>IF('Monitoring and Adjustment'!B112="", "", 'Monitoring and Adjustment'!B112)</f>
        <v/>
      </c>
      <c r="M107" s="9"/>
      <c r="N107" s="9"/>
      <c r="T107" t="str">
        <f>IF(A107="","",IF('Monitoring and Adjustment'!O112="",'Monitoring and Adjustment'!B112,IF('Monitoring and Adjustment'!B112='Monitoring and Adjustment'!O112,'Monitoring and Adjustment'!B112, 'Monitoring and Adjustment'!O112)))</f>
        <v/>
      </c>
      <c r="U107" t="str">
        <f>IF(T107="","",IF(A107="","",IF(T107='Fall Tiering and Targets'!$F$2,$Y$14,IF(T107='Fall Tiering and Targets'!$F$3,$Y$15,IF(T107='Fall Tiering and Targets'!$F$4,$Y$16,IF(T107='Fall Tiering and Targets'!$F$5,$Y$17,IF(T107='Fall Tiering and Targets'!$F$6,$Y$18)))))))</f>
        <v/>
      </c>
      <c r="V107" t="str">
        <f t="shared" si="4"/>
        <v/>
      </c>
    </row>
    <row r="108" spans="1:22" x14ac:dyDescent="0.25">
      <c r="A108" t="str">
        <f>IF('Monitoring and Adjustment'!A113="", "", 'Monitoring and Adjustment'!A113)</f>
        <v/>
      </c>
      <c r="B108" t="str">
        <f>IF('Monitoring and Adjustment'!B113="", "", 'Monitoring and Adjustment'!B113)</f>
        <v/>
      </c>
      <c r="M108" s="9"/>
      <c r="N108" s="9"/>
      <c r="T108" t="str">
        <f>IF(A108="","",IF('Monitoring and Adjustment'!O113="",'Monitoring and Adjustment'!B113,IF('Monitoring and Adjustment'!B113='Monitoring and Adjustment'!O113,'Monitoring and Adjustment'!B113, 'Monitoring and Adjustment'!O113)))</f>
        <v/>
      </c>
      <c r="U108" t="str">
        <f>IF(T108="","",IF(A108="","",IF(T108='Fall Tiering and Targets'!$F$2,$Y$14,IF(T108='Fall Tiering and Targets'!$F$3,$Y$15,IF(T108='Fall Tiering and Targets'!$F$4,$Y$16,IF(T108='Fall Tiering and Targets'!$F$5,$Y$17,IF(T108='Fall Tiering and Targets'!$F$6,$Y$18)))))))</f>
        <v/>
      </c>
      <c r="V108" t="str">
        <f t="shared" si="4"/>
        <v/>
      </c>
    </row>
    <row r="109" spans="1:22" x14ac:dyDescent="0.25">
      <c r="A109" t="str">
        <f>IF('Monitoring and Adjustment'!A114="", "", 'Monitoring and Adjustment'!A114)</f>
        <v/>
      </c>
      <c r="B109" t="str">
        <f>IF('Monitoring and Adjustment'!B114="", "", 'Monitoring and Adjustment'!B114)</f>
        <v/>
      </c>
      <c r="M109" s="9"/>
      <c r="N109" s="9"/>
      <c r="T109" t="str">
        <f>IF(A109="","",IF('Monitoring and Adjustment'!O114="",'Monitoring and Adjustment'!B114,IF('Monitoring and Adjustment'!B114='Monitoring and Adjustment'!O114,'Monitoring and Adjustment'!B114, 'Monitoring and Adjustment'!O114)))</f>
        <v/>
      </c>
      <c r="U109" t="str">
        <f>IF(T109="","",IF(A109="","",IF(T109='Fall Tiering and Targets'!$F$2,$Y$14,IF(T109='Fall Tiering and Targets'!$F$3,$Y$15,IF(T109='Fall Tiering and Targets'!$F$4,$Y$16,IF(T109='Fall Tiering and Targets'!$F$5,$Y$17,IF(T109='Fall Tiering and Targets'!$F$6,$Y$18)))))))</f>
        <v/>
      </c>
      <c r="V109" t="str">
        <f t="shared" si="4"/>
        <v/>
      </c>
    </row>
    <row r="110" spans="1:22" x14ac:dyDescent="0.25">
      <c r="A110" t="str">
        <f>IF('Monitoring and Adjustment'!A115="", "", 'Monitoring and Adjustment'!A115)</f>
        <v/>
      </c>
      <c r="B110" t="str">
        <f>IF('Monitoring and Adjustment'!B115="", "", 'Monitoring and Adjustment'!B115)</f>
        <v/>
      </c>
      <c r="M110" s="9"/>
      <c r="N110" s="9"/>
      <c r="T110" t="str">
        <f>IF(A110="","",IF('Monitoring and Adjustment'!O115="",'Monitoring and Adjustment'!B115,IF('Monitoring and Adjustment'!B115='Monitoring and Adjustment'!O115,'Monitoring and Adjustment'!B115, 'Monitoring and Adjustment'!O115)))</f>
        <v/>
      </c>
      <c r="U110" t="str">
        <f>IF(T110="","",IF(A110="","",IF(T110='Fall Tiering and Targets'!$F$2,$Y$14,IF(T110='Fall Tiering and Targets'!$F$3,$Y$15,IF(T110='Fall Tiering and Targets'!$F$4,$Y$16,IF(T110='Fall Tiering and Targets'!$F$5,$Y$17,IF(T110='Fall Tiering and Targets'!$F$6,$Y$18)))))))</f>
        <v/>
      </c>
      <c r="V110" t="str">
        <f t="shared" si="4"/>
        <v/>
      </c>
    </row>
    <row r="111" spans="1:22" x14ac:dyDescent="0.25">
      <c r="A111" t="str">
        <f>IF('Monitoring and Adjustment'!A116="", "", 'Monitoring and Adjustment'!A116)</f>
        <v/>
      </c>
      <c r="B111" t="str">
        <f>IF('Monitoring and Adjustment'!B116="", "", 'Monitoring and Adjustment'!B116)</f>
        <v/>
      </c>
      <c r="M111" s="9"/>
      <c r="N111" s="9"/>
      <c r="T111" t="str">
        <f>IF(A111="","",IF('Monitoring and Adjustment'!O116="",'Monitoring and Adjustment'!B116,IF('Monitoring and Adjustment'!B116='Monitoring and Adjustment'!O116,'Monitoring and Adjustment'!B116, 'Monitoring and Adjustment'!O116)))</f>
        <v/>
      </c>
      <c r="U111" t="str">
        <f>IF(T111="","",IF(A111="","",IF(T111='Fall Tiering and Targets'!$F$2,$Y$14,IF(T111='Fall Tiering and Targets'!$F$3,$Y$15,IF(T111='Fall Tiering and Targets'!$F$4,$Y$16,IF(T111='Fall Tiering and Targets'!$F$5,$Y$17,IF(T111='Fall Tiering and Targets'!$F$6,$Y$18)))))))</f>
        <v/>
      </c>
      <c r="V111" t="str">
        <f t="shared" si="4"/>
        <v/>
      </c>
    </row>
    <row r="112" spans="1:22" x14ac:dyDescent="0.25">
      <c r="A112" t="str">
        <f>IF('Monitoring and Adjustment'!A117="", "", 'Monitoring and Adjustment'!A117)</f>
        <v/>
      </c>
      <c r="B112" t="str">
        <f>IF('Monitoring and Adjustment'!B117="", "", 'Monitoring and Adjustment'!B117)</f>
        <v/>
      </c>
      <c r="M112" s="9"/>
      <c r="N112" s="9"/>
      <c r="T112" t="str">
        <f>IF(A112="","",IF('Monitoring and Adjustment'!O117="",'Monitoring and Adjustment'!B117,IF('Monitoring and Adjustment'!B117='Monitoring and Adjustment'!O117,'Monitoring and Adjustment'!B117, 'Monitoring and Adjustment'!O117)))</f>
        <v/>
      </c>
      <c r="U112" t="str">
        <f>IF(T112="","",IF(A112="","",IF(T112='Fall Tiering and Targets'!$F$2,$Y$14,IF(T112='Fall Tiering and Targets'!$F$3,$Y$15,IF(T112='Fall Tiering and Targets'!$F$4,$Y$16,IF(T112='Fall Tiering and Targets'!$F$5,$Y$17,IF(T112='Fall Tiering and Targets'!$F$6,$Y$18)))))))</f>
        <v/>
      </c>
      <c r="V112" t="str">
        <f t="shared" si="4"/>
        <v/>
      </c>
    </row>
    <row r="113" spans="1:22" x14ac:dyDescent="0.25">
      <c r="A113" t="str">
        <f>IF('Monitoring and Adjustment'!A118="", "", 'Monitoring and Adjustment'!A118)</f>
        <v/>
      </c>
      <c r="B113" t="str">
        <f>IF('Monitoring and Adjustment'!B118="", "", 'Monitoring and Adjustment'!B118)</f>
        <v/>
      </c>
      <c r="M113" s="9"/>
      <c r="N113" s="9"/>
      <c r="T113" t="str">
        <f>IF(A113="","",IF('Monitoring and Adjustment'!O118="",'Monitoring and Adjustment'!B118,IF('Monitoring and Adjustment'!B118='Monitoring and Adjustment'!O118,'Monitoring and Adjustment'!B118, 'Monitoring and Adjustment'!O118)))</f>
        <v/>
      </c>
      <c r="U113" t="str">
        <f>IF(T113="","",IF(A113="","",IF(T113='Fall Tiering and Targets'!$F$2,$Y$14,IF(T113='Fall Tiering and Targets'!$F$3,$Y$15,IF(T113='Fall Tiering and Targets'!$F$4,$Y$16,IF(T113='Fall Tiering and Targets'!$F$5,$Y$17,IF(T113='Fall Tiering and Targets'!$F$6,$Y$18)))))))</f>
        <v/>
      </c>
      <c r="V113" t="str">
        <f t="shared" si="4"/>
        <v/>
      </c>
    </row>
    <row r="114" spans="1:22" x14ac:dyDescent="0.25">
      <c r="A114" t="str">
        <f>IF('Monitoring and Adjustment'!A119="", "", 'Monitoring and Adjustment'!A119)</f>
        <v/>
      </c>
      <c r="B114" t="str">
        <f>IF('Monitoring and Adjustment'!B119="", "", 'Monitoring and Adjustment'!B119)</f>
        <v/>
      </c>
      <c r="M114" s="9"/>
      <c r="N114" s="9"/>
      <c r="T114" t="str">
        <f>IF(A114="","",IF('Monitoring and Adjustment'!O119="",'Monitoring and Adjustment'!B119,IF('Monitoring and Adjustment'!B119='Monitoring and Adjustment'!O119,'Monitoring and Adjustment'!B119, 'Monitoring and Adjustment'!O119)))</f>
        <v/>
      </c>
      <c r="U114" t="str">
        <f>IF(T114="","",IF(A114="","",IF(T114='Fall Tiering and Targets'!$F$2,$Y$14,IF(T114='Fall Tiering and Targets'!$F$3,$Y$15,IF(T114='Fall Tiering and Targets'!$F$4,$Y$16,IF(T114='Fall Tiering and Targets'!$F$5,$Y$17,IF(T114='Fall Tiering and Targets'!$F$6,$Y$18)))))))</f>
        <v/>
      </c>
      <c r="V114" t="str">
        <f t="shared" si="4"/>
        <v/>
      </c>
    </row>
    <row r="115" spans="1:22" x14ac:dyDescent="0.25">
      <c r="A115" t="str">
        <f>IF('Monitoring and Adjustment'!A120="", "", 'Monitoring and Adjustment'!A120)</f>
        <v/>
      </c>
      <c r="B115" t="str">
        <f>IF('Monitoring and Adjustment'!B120="", "", 'Monitoring and Adjustment'!B120)</f>
        <v/>
      </c>
      <c r="M115" s="9"/>
      <c r="N115" s="9"/>
      <c r="T115" t="str">
        <f>IF(A115="","",IF('Monitoring and Adjustment'!O120="",'Monitoring and Adjustment'!B120,IF('Monitoring and Adjustment'!B120='Monitoring and Adjustment'!O120,'Monitoring and Adjustment'!B120, 'Monitoring and Adjustment'!O120)))</f>
        <v/>
      </c>
      <c r="U115" t="str">
        <f>IF(T115="","",IF(A115="","",IF(T115='Fall Tiering and Targets'!$F$2,$Y$14,IF(T115='Fall Tiering and Targets'!$F$3,$Y$15,IF(T115='Fall Tiering and Targets'!$F$4,$Y$16,IF(T115='Fall Tiering and Targets'!$F$5,$Y$17,IF(T115='Fall Tiering and Targets'!$F$6,$Y$18)))))))</f>
        <v/>
      </c>
      <c r="V115" t="str">
        <f t="shared" si="4"/>
        <v/>
      </c>
    </row>
    <row r="116" spans="1:22" x14ac:dyDescent="0.25">
      <c r="A116" t="str">
        <f>IF('Monitoring and Adjustment'!A121="", "", 'Monitoring and Adjustment'!A121)</f>
        <v/>
      </c>
      <c r="B116" t="str">
        <f>IF('Monitoring and Adjustment'!B121="", "", 'Monitoring and Adjustment'!B121)</f>
        <v/>
      </c>
      <c r="M116" s="9"/>
      <c r="N116" s="9"/>
      <c r="T116" t="str">
        <f>IF(A116="","",IF('Monitoring and Adjustment'!O121="",'Monitoring and Adjustment'!B121,IF('Monitoring and Adjustment'!B121='Monitoring and Adjustment'!O121,'Monitoring and Adjustment'!B121, 'Monitoring and Adjustment'!O121)))</f>
        <v/>
      </c>
      <c r="U116" t="str">
        <f>IF(T116="","",IF(A116="","",IF(T116='Fall Tiering and Targets'!$F$2,$Y$14,IF(T116='Fall Tiering and Targets'!$F$3,$Y$15,IF(T116='Fall Tiering and Targets'!$F$4,$Y$16,IF(T116='Fall Tiering and Targets'!$F$5,$Y$17,IF(T116='Fall Tiering and Targets'!$F$6,$Y$18)))))))</f>
        <v/>
      </c>
      <c r="V116" t="str">
        <f t="shared" si="4"/>
        <v/>
      </c>
    </row>
    <row r="117" spans="1:22" x14ac:dyDescent="0.25">
      <c r="A117" t="str">
        <f>IF('Monitoring and Adjustment'!A122="", "", 'Monitoring and Adjustment'!A122)</f>
        <v/>
      </c>
      <c r="B117" t="str">
        <f>IF('Monitoring and Adjustment'!B122="", "", 'Monitoring and Adjustment'!B122)</f>
        <v/>
      </c>
      <c r="M117" s="9"/>
      <c r="N117" s="9"/>
      <c r="T117" t="str">
        <f>IF(A117="","",IF('Monitoring and Adjustment'!O122="",'Monitoring and Adjustment'!B122,IF('Monitoring and Adjustment'!B122='Monitoring and Adjustment'!O122,'Monitoring and Adjustment'!B122, 'Monitoring and Adjustment'!O122)))</f>
        <v/>
      </c>
      <c r="U117" t="str">
        <f>IF(T117="","",IF(A117="","",IF(T117='Fall Tiering and Targets'!$F$2,$Y$14,IF(T117='Fall Tiering and Targets'!$F$3,$Y$15,IF(T117='Fall Tiering and Targets'!$F$4,$Y$16,IF(T117='Fall Tiering and Targets'!$F$5,$Y$17,IF(T117='Fall Tiering and Targets'!$F$6,$Y$18)))))))</f>
        <v/>
      </c>
      <c r="V117" t="str">
        <f t="shared" si="4"/>
        <v/>
      </c>
    </row>
    <row r="118" spans="1:22" x14ac:dyDescent="0.25">
      <c r="A118" t="str">
        <f>IF('Monitoring and Adjustment'!A123="", "", 'Monitoring and Adjustment'!A123)</f>
        <v/>
      </c>
      <c r="B118" t="str">
        <f>IF('Monitoring and Adjustment'!B123="", "", 'Monitoring and Adjustment'!B123)</f>
        <v/>
      </c>
      <c r="M118" s="9"/>
      <c r="N118" s="9"/>
      <c r="T118" t="str">
        <f>IF(A118="","",IF('Monitoring and Adjustment'!O123="",'Monitoring and Adjustment'!B123,IF('Monitoring and Adjustment'!B123='Monitoring and Adjustment'!O123,'Monitoring and Adjustment'!B123, 'Monitoring and Adjustment'!O123)))</f>
        <v/>
      </c>
      <c r="U118" t="str">
        <f>IF(T118="","",IF(A118="","",IF(T118='Fall Tiering and Targets'!$F$2,$Y$14,IF(T118='Fall Tiering and Targets'!$F$3,$Y$15,IF(T118='Fall Tiering and Targets'!$F$4,$Y$16,IF(T118='Fall Tiering and Targets'!$F$5,$Y$17,IF(T118='Fall Tiering and Targets'!$F$6,$Y$18)))))))</f>
        <v/>
      </c>
      <c r="V118" t="str">
        <f t="shared" si="4"/>
        <v/>
      </c>
    </row>
    <row r="119" spans="1:22" x14ac:dyDescent="0.25">
      <c r="A119" t="str">
        <f>IF('Monitoring and Adjustment'!A124="", "", 'Monitoring and Adjustment'!A124)</f>
        <v/>
      </c>
      <c r="B119" t="str">
        <f>IF('Monitoring and Adjustment'!B124="", "", 'Monitoring and Adjustment'!B124)</f>
        <v/>
      </c>
      <c r="M119" s="9"/>
      <c r="N119" s="9"/>
      <c r="T119" t="str">
        <f>IF(A119="","",IF('Monitoring and Adjustment'!O124="",'Monitoring and Adjustment'!B124,IF('Monitoring and Adjustment'!B124='Monitoring and Adjustment'!O124,'Monitoring and Adjustment'!B124, 'Monitoring and Adjustment'!O124)))</f>
        <v/>
      </c>
      <c r="U119" t="str">
        <f>IF(T119="","",IF(A119="","",IF(T119='Fall Tiering and Targets'!$F$2,$Y$14,IF(T119='Fall Tiering and Targets'!$F$3,$Y$15,IF(T119='Fall Tiering and Targets'!$F$4,$Y$16,IF(T119='Fall Tiering and Targets'!$F$5,$Y$17,IF(T119='Fall Tiering and Targets'!$F$6,$Y$18)))))))</f>
        <v/>
      </c>
      <c r="V119" t="str">
        <f t="shared" si="4"/>
        <v/>
      </c>
    </row>
    <row r="120" spans="1:22" x14ac:dyDescent="0.25">
      <c r="A120" t="str">
        <f>IF('Monitoring and Adjustment'!A125="", "", 'Monitoring and Adjustment'!A125)</f>
        <v/>
      </c>
      <c r="B120" t="str">
        <f>IF('Monitoring and Adjustment'!B125="", "", 'Monitoring and Adjustment'!B125)</f>
        <v/>
      </c>
      <c r="M120" s="9"/>
      <c r="N120" s="9"/>
      <c r="T120" t="str">
        <f>IF(A120="","",IF('Monitoring and Adjustment'!O125="",'Monitoring and Adjustment'!B125,IF('Monitoring and Adjustment'!B125='Monitoring and Adjustment'!O125,'Monitoring and Adjustment'!B125, 'Monitoring and Adjustment'!O125)))</f>
        <v/>
      </c>
      <c r="U120" t="str">
        <f>IF(T120="","",IF(A120="","",IF(T120='Fall Tiering and Targets'!$F$2,$Y$14,IF(T120='Fall Tiering and Targets'!$F$3,$Y$15,IF(T120='Fall Tiering and Targets'!$F$4,$Y$16,IF(T120='Fall Tiering and Targets'!$F$5,$Y$17,IF(T120='Fall Tiering and Targets'!$F$6,$Y$18)))))))</f>
        <v/>
      </c>
      <c r="V120" t="str">
        <f t="shared" si="4"/>
        <v/>
      </c>
    </row>
    <row r="121" spans="1:22" x14ac:dyDescent="0.25">
      <c r="A121" t="str">
        <f>IF('Monitoring and Adjustment'!A126="", "", 'Monitoring and Adjustment'!A126)</f>
        <v/>
      </c>
      <c r="B121" t="str">
        <f>IF('Monitoring and Adjustment'!B126="", "", 'Monitoring and Adjustment'!B126)</f>
        <v/>
      </c>
      <c r="M121" s="9"/>
      <c r="N121" s="9"/>
      <c r="T121" t="str">
        <f>IF(A121="","",IF('Monitoring and Adjustment'!O126="",'Monitoring and Adjustment'!B126,IF('Monitoring and Adjustment'!B126='Monitoring and Adjustment'!O126,'Monitoring and Adjustment'!B126, 'Monitoring and Adjustment'!O126)))</f>
        <v/>
      </c>
      <c r="U121" t="str">
        <f>IF(T121="","",IF(A121="","",IF(T121='Fall Tiering and Targets'!$F$2,$Y$14,IF(T121='Fall Tiering and Targets'!$F$3,$Y$15,IF(T121='Fall Tiering and Targets'!$F$4,$Y$16,IF(T121='Fall Tiering and Targets'!$F$5,$Y$17,IF(T121='Fall Tiering and Targets'!$F$6,$Y$18)))))))</f>
        <v/>
      </c>
      <c r="V121" t="str">
        <f t="shared" si="4"/>
        <v/>
      </c>
    </row>
    <row r="122" spans="1:22" x14ac:dyDescent="0.25">
      <c r="A122" t="str">
        <f>IF('Monitoring and Adjustment'!A127="", "", 'Monitoring and Adjustment'!A127)</f>
        <v/>
      </c>
      <c r="B122" t="str">
        <f>IF('Monitoring and Adjustment'!B127="", "", 'Monitoring and Adjustment'!B127)</f>
        <v/>
      </c>
      <c r="M122" s="9"/>
      <c r="N122" s="9"/>
      <c r="T122" t="str">
        <f>IF(A122="","",IF('Monitoring and Adjustment'!O127="",'Monitoring and Adjustment'!B127,IF('Monitoring and Adjustment'!B127='Monitoring and Adjustment'!O127,'Monitoring and Adjustment'!B127, 'Monitoring and Adjustment'!O127)))</f>
        <v/>
      </c>
      <c r="U122" t="str">
        <f>IF(T122="","",IF(A122="","",IF(T122='Fall Tiering and Targets'!$F$2,$Y$14,IF(T122='Fall Tiering and Targets'!$F$3,$Y$15,IF(T122='Fall Tiering and Targets'!$F$4,$Y$16,IF(T122='Fall Tiering and Targets'!$F$5,$Y$17,IF(T122='Fall Tiering and Targets'!$F$6,$Y$18)))))))</f>
        <v/>
      </c>
      <c r="V122" t="str">
        <f t="shared" si="4"/>
        <v/>
      </c>
    </row>
    <row r="123" spans="1:22" x14ac:dyDescent="0.25">
      <c r="A123" t="str">
        <f>IF('Monitoring and Adjustment'!A128="", "", 'Monitoring and Adjustment'!A128)</f>
        <v/>
      </c>
      <c r="B123" t="str">
        <f>IF('Monitoring and Adjustment'!B128="", "", 'Monitoring and Adjustment'!B128)</f>
        <v/>
      </c>
      <c r="M123" s="9"/>
      <c r="N123" s="9"/>
      <c r="T123" t="str">
        <f>IF(A123="","",IF('Monitoring and Adjustment'!O128="",'Monitoring and Adjustment'!B128,IF('Monitoring and Adjustment'!B128='Monitoring and Adjustment'!O128,'Monitoring and Adjustment'!B128, 'Monitoring and Adjustment'!O128)))</f>
        <v/>
      </c>
      <c r="U123" t="str">
        <f>IF(T123="","",IF(A123="","",IF(T123='Fall Tiering and Targets'!$F$2,$Y$14,IF(T123='Fall Tiering and Targets'!$F$3,$Y$15,IF(T123='Fall Tiering and Targets'!$F$4,$Y$16,IF(T123='Fall Tiering and Targets'!$F$5,$Y$17,IF(T123='Fall Tiering and Targets'!$F$6,$Y$18)))))))</f>
        <v/>
      </c>
      <c r="V123" t="str">
        <f t="shared" si="4"/>
        <v/>
      </c>
    </row>
    <row r="124" spans="1:22" x14ac:dyDescent="0.25">
      <c r="A124" t="str">
        <f>IF('Monitoring and Adjustment'!A129="", "", 'Monitoring and Adjustment'!A129)</f>
        <v/>
      </c>
      <c r="B124" t="str">
        <f>IF('Monitoring and Adjustment'!B129="", "", 'Monitoring and Adjustment'!B129)</f>
        <v/>
      </c>
      <c r="M124" s="9"/>
      <c r="N124" s="9"/>
      <c r="T124" t="str">
        <f>IF(A124="","",IF('Monitoring and Adjustment'!O129="",'Monitoring and Adjustment'!B129,IF('Monitoring and Adjustment'!B129='Monitoring and Adjustment'!O129,'Monitoring and Adjustment'!B129, 'Monitoring and Adjustment'!O129)))</f>
        <v/>
      </c>
      <c r="U124" t="str">
        <f>IF(T124="","",IF(A124="","",IF(T124='Fall Tiering and Targets'!$F$2,$Y$14,IF(T124='Fall Tiering and Targets'!$F$3,$Y$15,IF(T124='Fall Tiering and Targets'!$F$4,$Y$16,IF(T124='Fall Tiering and Targets'!$F$5,$Y$17,IF(T124='Fall Tiering and Targets'!$F$6,$Y$18)))))))</f>
        <v/>
      </c>
      <c r="V124" t="str">
        <f t="shared" si="4"/>
        <v/>
      </c>
    </row>
    <row r="125" spans="1:22" x14ac:dyDescent="0.25">
      <c r="A125" t="str">
        <f>IF('Monitoring and Adjustment'!A130="", "", 'Monitoring and Adjustment'!A130)</f>
        <v/>
      </c>
      <c r="B125" t="str">
        <f>IF('Monitoring and Adjustment'!B130="", "", 'Monitoring and Adjustment'!B130)</f>
        <v/>
      </c>
      <c r="M125" s="9"/>
      <c r="N125" s="9"/>
      <c r="T125" t="str">
        <f>IF(A125="","",IF('Monitoring and Adjustment'!O130="",'Monitoring and Adjustment'!B130,IF('Monitoring and Adjustment'!B130='Monitoring and Adjustment'!O130,'Monitoring and Adjustment'!B130, 'Monitoring and Adjustment'!O130)))</f>
        <v/>
      </c>
      <c r="U125" t="str">
        <f>IF(T125="","",IF(A125="","",IF(T125='Fall Tiering and Targets'!$F$2,$Y$14,IF(T125='Fall Tiering and Targets'!$F$3,$Y$15,IF(T125='Fall Tiering and Targets'!$F$4,$Y$16,IF(T125='Fall Tiering and Targets'!$F$5,$Y$17,IF(T125='Fall Tiering and Targets'!$F$6,$Y$18)))))))</f>
        <v/>
      </c>
      <c r="V125" t="str">
        <f t="shared" si="4"/>
        <v/>
      </c>
    </row>
    <row r="126" spans="1:22" x14ac:dyDescent="0.25">
      <c r="A126" t="str">
        <f>IF('Monitoring and Adjustment'!A131="", "", 'Monitoring and Adjustment'!A131)</f>
        <v/>
      </c>
      <c r="B126" t="str">
        <f>IF('Monitoring and Adjustment'!B131="", "", 'Monitoring and Adjustment'!B131)</f>
        <v/>
      </c>
      <c r="M126" s="9"/>
      <c r="N126" s="9"/>
      <c r="T126" t="str">
        <f>IF(A126="","",IF('Monitoring and Adjustment'!O131="",'Monitoring and Adjustment'!B131,IF('Monitoring and Adjustment'!B131='Monitoring and Adjustment'!O131,'Monitoring and Adjustment'!B131, 'Monitoring and Adjustment'!O131)))</f>
        <v/>
      </c>
      <c r="U126" t="str">
        <f>IF(T126="","",IF(A126="","",IF(T126='Fall Tiering and Targets'!$F$2,$Y$14,IF(T126='Fall Tiering and Targets'!$F$3,$Y$15,IF(T126='Fall Tiering and Targets'!$F$4,$Y$16,IF(T126='Fall Tiering and Targets'!$F$5,$Y$17,IF(T126='Fall Tiering and Targets'!$F$6,$Y$18)))))))</f>
        <v/>
      </c>
      <c r="V126" t="str">
        <f t="shared" si="4"/>
        <v/>
      </c>
    </row>
    <row r="127" spans="1:22" x14ac:dyDescent="0.25">
      <c r="A127" t="str">
        <f>IF('Monitoring and Adjustment'!A132="", "", 'Monitoring and Adjustment'!A132)</f>
        <v/>
      </c>
      <c r="B127" t="str">
        <f>IF('Monitoring and Adjustment'!B132="", "", 'Monitoring and Adjustment'!B132)</f>
        <v/>
      </c>
      <c r="M127" s="9"/>
      <c r="N127" s="9"/>
      <c r="T127" t="str">
        <f>IF(A127="","",IF('Monitoring and Adjustment'!O132="",'Monitoring and Adjustment'!B132,IF('Monitoring and Adjustment'!B132='Monitoring and Adjustment'!O132,'Monitoring and Adjustment'!B132, 'Monitoring and Adjustment'!O132)))</f>
        <v/>
      </c>
      <c r="U127" t="str">
        <f>IF(T127="","",IF(A127="","",IF(T127='Fall Tiering and Targets'!$F$2,$Y$14,IF(T127='Fall Tiering and Targets'!$F$3,$Y$15,IF(T127='Fall Tiering and Targets'!$F$4,$Y$16,IF(T127='Fall Tiering and Targets'!$F$5,$Y$17,IF(T127='Fall Tiering and Targets'!$F$6,$Y$18)))))))</f>
        <v/>
      </c>
      <c r="V127" t="str">
        <f t="shared" si="4"/>
        <v/>
      </c>
    </row>
    <row r="128" spans="1:22" x14ac:dyDescent="0.25">
      <c r="A128" t="str">
        <f>IF('Monitoring and Adjustment'!A133="", "", 'Monitoring and Adjustment'!A133)</f>
        <v/>
      </c>
      <c r="B128" t="str">
        <f>IF('Monitoring and Adjustment'!B133="", "", 'Monitoring and Adjustment'!B133)</f>
        <v/>
      </c>
      <c r="M128" s="9"/>
      <c r="N128" s="9"/>
      <c r="T128" t="str">
        <f>IF(A128="","",IF('Monitoring and Adjustment'!O133="",'Monitoring and Adjustment'!B133,IF('Monitoring and Adjustment'!B133='Monitoring and Adjustment'!O133,'Monitoring and Adjustment'!B133, 'Monitoring and Adjustment'!O133)))</f>
        <v/>
      </c>
      <c r="U128" t="str">
        <f>IF(T128="","",IF(A128="","",IF(T128='Fall Tiering and Targets'!$F$2,$Y$14,IF(T128='Fall Tiering and Targets'!$F$3,$Y$15,IF(T128='Fall Tiering and Targets'!$F$4,$Y$16,IF(T128='Fall Tiering and Targets'!$F$5,$Y$17,IF(T128='Fall Tiering and Targets'!$F$6,$Y$18)))))))</f>
        <v/>
      </c>
      <c r="V128" t="str">
        <f t="shared" si="4"/>
        <v/>
      </c>
    </row>
    <row r="129" spans="1:22" x14ac:dyDescent="0.25">
      <c r="A129" t="str">
        <f>IF('Monitoring and Adjustment'!A134="", "", 'Monitoring and Adjustment'!A134)</f>
        <v/>
      </c>
      <c r="B129" t="str">
        <f>IF('Monitoring and Adjustment'!B134="", "", 'Monitoring and Adjustment'!B134)</f>
        <v/>
      </c>
      <c r="M129" s="9"/>
      <c r="N129" s="9"/>
      <c r="T129" t="str">
        <f>IF(A129="","",IF('Monitoring and Adjustment'!O134="",'Monitoring and Adjustment'!B134,IF('Monitoring and Adjustment'!B134='Monitoring and Adjustment'!O134,'Monitoring and Adjustment'!B134, 'Monitoring and Adjustment'!O134)))</f>
        <v/>
      </c>
      <c r="U129" t="str">
        <f>IF(T129="","",IF(A129="","",IF(T129='Fall Tiering and Targets'!$F$2,$Y$14,IF(T129='Fall Tiering and Targets'!$F$3,$Y$15,IF(T129='Fall Tiering and Targets'!$F$4,$Y$16,IF(T129='Fall Tiering and Targets'!$F$5,$Y$17,IF(T129='Fall Tiering and Targets'!$F$6,$Y$18)))))))</f>
        <v/>
      </c>
      <c r="V129" t="str">
        <f t="shared" si="4"/>
        <v/>
      </c>
    </row>
    <row r="130" spans="1:22" x14ac:dyDescent="0.25">
      <c r="A130" t="str">
        <f>IF('Monitoring and Adjustment'!A135="", "", 'Monitoring and Adjustment'!A135)</f>
        <v/>
      </c>
      <c r="B130" t="str">
        <f>IF('Monitoring and Adjustment'!B135="", "", 'Monitoring and Adjustment'!B135)</f>
        <v/>
      </c>
      <c r="M130" s="9"/>
      <c r="N130" s="9"/>
      <c r="T130" t="str">
        <f>IF(A130="","",IF('Monitoring and Adjustment'!O135="",'Monitoring and Adjustment'!B135,IF('Monitoring and Adjustment'!B135='Monitoring and Adjustment'!O135,'Monitoring and Adjustment'!B135, 'Monitoring and Adjustment'!O135)))</f>
        <v/>
      </c>
      <c r="U130" t="str">
        <f>IF(T130="","",IF(A130="","",IF(T130='Fall Tiering and Targets'!$F$2,$Y$14,IF(T130='Fall Tiering and Targets'!$F$3,$Y$15,IF(T130='Fall Tiering and Targets'!$F$4,$Y$16,IF(T130='Fall Tiering and Targets'!$F$5,$Y$17,IF(T130='Fall Tiering and Targets'!$F$6,$Y$18)))))))</f>
        <v/>
      </c>
      <c r="V130" t="str">
        <f t="shared" si="4"/>
        <v/>
      </c>
    </row>
    <row r="131" spans="1:22" x14ac:dyDescent="0.25">
      <c r="A131" t="str">
        <f>IF('Monitoring and Adjustment'!A136="", "", 'Monitoring and Adjustment'!A136)</f>
        <v/>
      </c>
      <c r="B131" t="str">
        <f>IF('Monitoring and Adjustment'!B136="", "", 'Monitoring and Adjustment'!B136)</f>
        <v/>
      </c>
      <c r="M131" s="9"/>
      <c r="N131" s="9"/>
      <c r="T131" t="str">
        <f>IF(A131="","",IF('Monitoring and Adjustment'!O136="",'Monitoring and Adjustment'!B136,IF('Monitoring and Adjustment'!B136='Monitoring and Adjustment'!O136,'Monitoring and Adjustment'!B136, 'Monitoring and Adjustment'!O136)))</f>
        <v/>
      </c>
      <c r="U131" t="str">
        <f>IF(T131="","",IF(A131="","",IF(T131='Fall Tiering and Targets'!$F$2,$Y$14,IF(T131='Fall Tiering and Targets'!$F$3,$Y$15,IF(T131='Fall Tiering and Targets'!$F$4,$Y$16,IF(T131='Fall Tiering and Targets'!$F$5,$Y$17,IF(T131='Fall Tiering and Targets'!$F$6,$Y$18)))))))</f>
        <v/>
      </c>
      <c r="V131" t="str">
        <f t="shared" si="4"/>
        <v/>
      </c>
    </row>
    <row r="132" spans="1:22" x14ac:dyDescent="0.25">
      <c r="A132" t="str">
        <f>IF('Monitoring and Adjustment'!A137="", "", 'Monitoring and Adjustment'!A137)</f>
        <v/>
      </c>
      <c r="B132" t="str">
        <f>IF('Monitoring and Adjustment'!B137="", "", 'Monitoring and Adjustment'!B137)</f>
        <v/>
      </c>
      <c r="M132" s="9"/>
      <c r="N132" s="9"/>
      <c r="T132" t="str">
        <f>IF(A132="","",IF('Monitoring and Adjustment'!O137="",'Monitoring and Adjustment'!B137,IF('Monitoring and Adjustment'!B137='Monitoring and Adjustment'!O137,'Monitoring and Adjustment'!B137, 'Monitoring and Adjustment'!O137)))</f>
        <v/>
      </c>
      <c r="U132" t="str">
        <f>IF(T132="","",IF(A132="","",IF(T132='Fall Tiering and Targets'!$F$2,$Y$14,IF(T132='Fall Tiering and Targets'!$F$3,$Y$15,IF(T132='Fall Tiering and Targets'!$F$4,$Y$16,IF(T132='Fall Tiering and Targets'!$F$5,$Y$17,IF(T132='Fall Tiering and Targets'!$F$6,$Y$18)))))))</f>
        <v/>
      </c>
      <c r="V132" t="str">
        <f t="shared" ref="V132:V193" si="5">IF(U132="","",IF(U132=0,"",U132))</f>
        <v/>
      </c>
    </row>
    <row r="133" spans="1:22" x14ac:dyDescent="0.25">
      <c r="A133" t="str">
        <f>IF('Monitoring and Adjustment'!A138="", "", 'Monitoring and Adjustment'!A138)</f>
        <v/>
      </c>
      <c r="B133" t="str">
        <f>IF('Monitoring and Adjustment'!B138="", "", 'Monitoring and Adjustment'!B138)</f>
        <v/>
      </c>
      <c r="M133" s="9"/>
      <c r="N133" s="9"/>
      <c r="T133" t="str">
        <f>IF(A133="","",IF('Monitoring and Adjustment'!O138="",'Monitoring and Adjustment'!B138,IF('Monitoring and Adjustment'!B138='Monitoring and Adjustment'!O138,'Monitoring and Adjustment'!B138, 'Monitoring and Adjustment'!O138)))</f>
        <v/>
      </c>
      <c r="U133" t="str">
        <f>IF(T133="","",IF(A133="","",IF(T133='Fall Tiering and Targets'!$F$2,$Y$14,IF(T133='Fall Tiering and Targets'!$F$3,$Y$15,IF(T133='Fall Tiering and Targets'!$F$4,$Y$16,IF(T133='Fall Tiering and Targets'!$F$5,$Y$17,IF(T133='Fall Tiering and Targets'!$F$6,$Y$18)))))))</f>
        <v/>
      </c>
      <c r="V133" t="str">
        <f t="shared" si="5"/>
        <v/>
      </c>
    </row>
    <row r="134" spans="1:22" x14ac:dyDescent="0.25">
      <c r="A134" t="str">
        <f>IF('Monitoring and Adjustment'!A139="", "", 'Monitoring and Adjustment'!A139)</f>
        <v/>
      </c>
      <c r="B134" t="str">
        <f>IF('Monitoring and Adjustment'!B139="", "", 'Monitoring and Adjustment'!B139)</f>
        <v/>
      </c>
      <c r="M134" s="9"/>
      <c r="N134" s="9"/>
      <c r="T134" t="str">
        <f>IF(A134="","",IF('Monitoring and Adjustment'!O139="",'Monitoring and Adjustment'!B139,IF('Monitoring and Adjustment'!B139='Monitoring and Adjustment'!O139,'Monitoring and Adjustment'!B139, 'Monitoring and Adjustment'!O139)))</f>
        <v/>
      </c>
      <c r="U134" t="str">
        <f>IF(T134="","",IF(A134="","",IF(T134='Fall Tiering and Targets'!$F$2,$Y$14,IF(T134='Fall Tiering and Targets'!$F$3,$Y$15,IF(T134='Fall Tiering and Targets'!$F$4,$Y$16,IF(T134='Fall Tiering and Targets'!$F$5,$Y$17,IF(T134='Fall Tiering and Targets'!$F$6,$Y$18)))))))</f>
        <v/>
      </c>
      <c r="V134" t="str">
        <f t="shared" si="5"/>
        <v/>
      </c>
    </row>
    <row r="135" spans="1:22" x14ac:dyDescent="0.25">
      <c r="A135" t="str">
        <f>IF('Monitoring and Adjustment'!A140="", "", 'Monitoring and Adjustment'!A140)</f>
        <v/>
      </c>
      <c r="B135" t="str">
        <f>IF('Monitoring and Adjustment'!B140="", "", 'Monitoring and Adjustment'!B140)</f>
        <v/>
      </c>
      <c r="M135" s="9"/>
      <c r="N135" s="9"/>
      <c r="T135" t="str">
        <f>IF(A135="","",IF('Monitoring and Adjustment'!O140="",'Monitoring and Adjustment'!B140,IF('Monitoring and Adjustment'!B140='Monitoring and Adjustment'!O140,'Monitoring and Adjustment'!B140, 'Monitoring and Adjustment'!O140)))</f>
        <v/>
      </c>
      <c r="U135" t="str">
        <f>IF(T135="","",IF(A135="","",IF(T135='Fall Tiering and Targets'!$F$2,$Y$14,IF(T135='Fall Tiering and Targets'!$F$3,$Y$15,IF(T135='Fall Tiering and Targets'!$F$4,$Y$16,IF(T135='Fall Tiering and Targets'!$F$5,$Y$17,IF(T135='Fall Tiering and Targets'!$F$6,$Y$18)))))))</f>
        <v/>
      </c>
      <c r="V135" t="str">
        <f t="shared" si="5"/>
        <v/>
      </c>
    </row>
    <row r="136" spans="1:22" x14ac:dyDescent="0.25">
      <c r="A136" t="str">
        <f>IF('Monitoring and Adjustment'!A141="", "", 'Monitoring and Adjustment'!A141)</f>
        <v/>
      </c>
      <c r="B136" t="str">
        <f>IF('Monitoring and Adjustment'!B141="", "", 'Monitoring and Adjustment'!B141)</f>
        <v/>
      </c>
      <c r="M136" s="9"/>
      <c r="N136" s="9"/>
      <c r="T136" t="str">
        <f>IF(A136="","",IF('Monitoring and Adjustment'!O141="",'Monitoring and Adjustment'!B141,IF('Monitoring and Adjustment'!B141='Monitoring and Adjustment'!O141,'Monitoring and Adjustment'!B141, 'Monitoring and Adjustment'!O141)))</f>
        <v/>
      </c>
      <c r="U136" t="str">
        <f>IF(T136="","",IF(A136="","",IF(T136='Fall Tiering and Targets'!$F$2,$Y$14,IF(T136='Fall Tiering and Targets'!$F$3,$Y$15,IF(T136='Fall Tiering and Targets'!$F$4,$Y$16,IF(T136='Fall Tiering and Targets'!$F$5,$Y$17,IF(T136='Fall Tiering and Targets'!$F$6,$Y$18)))))))</f>
        <v/>
      </c>
      <c r="V136" t="str">
        <f t="shared" si="5"/>
        <v/>
      </c>
    </row>
    <row r="137" spans="1:22" x14ac:dyDescent="0.25">
      <c r="A137" t="str">
        <f>IF('Monitoring and Adjustment'!A142="", "", 'Monitoring and Adjustment'!A142)</f>
        <v/>
      </c>
      <c r="B137" t="str">
        <f>IF('Monitoring and Adjustment'!B142="", "", 'Monitoring and Adjustment'!B142)</f>
        <v/>
      </c>
      <c r="M137" s="9"/>
      <c r="N137" s="9"/>
      <c r="T137" t="str">
        <f>IF(A137="","",IF('Monitoring and Adjustment'!O142="",'Monitoring and Adjustment'!B142,IF('Monitoring and Adjustment'!B142='Monitoring and Adjustment'!O142,'Monitoring and Adjustment'!B142, 'Monitoring and Adjustment'!O142)))</f>
        <v/>
      </c>
      <c r="U137" t="str">
        <f>IF(T137="","",IF(A137="","",IF(T137='Fall Tiering and Targets'!$F$2,$Y$14,IF(T137='Fall Tiering and Targets'!$F$3,$Y$15,IF(T137='Fall Tiering and Targets'!$F$4,$Y$16,IF(T137='Fall Tiering and Targets'!$F$5,$Y$17,IF(T137='Fall Tiering and Targets'!$F$6,$Y$18)))))))</f>
        <v/>
      </c>
      <c r="V137" t="str">
        <f t="shared" si="5"/>
        <v/>
      </c>
    </row>
    <row r="138" spans="1:22" x14ac:dyDescent="0.25">
      <c r="A138" t="str">
        <f>IF('Monitoring and Adjustment'!A143="", "", 'Monitoring and Adjustment'!A143)</f>
        <v/>
      </c>
      <c r="B138" t="str">
        <f>IF('Monitoring and Adjustment'!B143="", "", 'Monitoring and Adjustment'!B143)</f>
        <v/>
      </c>
      <c r="M138" s="9"/>
      <c r="N138" s="9"/>
      <c r="T138" t="str">
        <f>IF(A138="","",IF('Monitoring and Adjustment'!O143="",'Monitoring and Adjustment'!B143,IF('Monitoring and Adjustment'!B143='Monitoring and Adjustment'!O143,'Monitoring and Adjustment'!B143, 'Monitoring and Adjustment'!O143)))</f>
        <v/>
      </c>
      <c r="U138" t="str">
        <f>IF(T138="","",IF(A138="","",IF(T138='Fall Tiering and Targets'!$F$2,$Y$14,IF(T138='Fall Tiering and Targets'!$F$3,$Y$15,IF(T138='Fall Tiering and Targets'!$F$4,$Y$16,IF(T138='Fall Tiering and Targets'!$F$5,$Y$17,IF(T138='Fall Tiering and Targets'!$F$6,$Y$18)))))))</f>
        <v/>
      </c>
      <c r="V138" t="str">
        <f t="shared" si="5"/>
        <v/>
      </c>
    </row>
    <row r="139" spans="1:22" x14ac:dyDescent="0.25">
      <c r="A139" t="str">
        <f>IF('Monitoring and Adjustment'!A144="", "", 'Monitoring and Adjustment'!A144)</f>
        <v/>
      </c>
      <c r="B139" t="str">
        <f>IF('Monitoring and Adjustment'!B144="", "", 'Monitoring and Adjustment'!B144)</f>
        <v/>
      </c>
      <c r="M139" s="9"/>
      <c r="N139" s="9"/>
      <c r="T139" t="str">
        <f>IF(A139="","",IF('Monitoring and Adjustment'!O144="",'Monitoring and Adjustment'!B144,IF('Monitoring and Adjustment'!B144='Monitoring and Adjustment'!O144,'Monitoring and Adjustment'!B144, 'Monitoring and Adjustment'!O144)))</f>
        <v/>
      </c>
      <c r="U139" t="str">
        <f>IF(T139="","",IF(A139="","",IF(T139='Fall Tiering and Targets'!$F$2,$Y$14,IF(T139='Fall Tiering and Targets'!$F$3,$Y$15,IF(T139='Fall Tiering and Targets'!$F$4,$Y$16,IF(T139='Fall Tiering and Targets'!$F$5,$Y$17,IF(T139='Fall Tiering and Targets'!$F$6,$Y$18)))))))</f>
        <v/>
      </c>
      <c r="V139" t="str">
        <f t="shared" si="5"/>
        <v/>
      </c>
    </row>
    <row r="140" spans="1:22" x14ac:dyDescent="0.25">
      <c r="A140" t="str">
        <f>IF('Monitoring and Adjustment'!A145="", "", 'Monitoring and Adjustment'!A145)</f>
        <v/>
      </c>
      <c r="B140" t="str">
        <f>IF('Monitoring and Adjustment'!B145="", "", 'Monitoring and Adjustment'!B145)</f>
        <v/>
      </c>
      <c r="M140" s="9"/>
      <c r="N140" s="9"/>
      <c r="T140" t="str">
        <f>IF(A140="","",IF('Monitoring and Adjustment'!O145="",'Monitoring and Adjustment'!B145,IF('Monitoring and Adjustment'!B145='Monitoring and Adjustment'!O145,'Monitoring and Adjustment'!B145, 'Monitoring and Adjustment'!O145)))</f>
        <v/>
      </c>
      <c r="U140" t="str">
        <f>IF(T140="","",IF(A140="","",IF(T140='Fall Tiering and Targets'!$F$2,$Y$14,IF(T140='Fall Tiering and Targets'!$F$3,$Y$15,IF(T140='Fall Tiering and Targets'!$F$4,$Y$16,IF(T140='Fall Tiering and Targets'!$F$5,$Y$17,IF(T140='Fall Tiering and Targets'!$F$6,$Y$18)))))))</f>
        <v/>
      </c>
      <c r="V140" t="str">
        <f t="shared" si="5"/>
        <v/>
      </c>
    </row>
    <row r="141" spans="1:22" x14ac:dyDescent="0.25">
      <c r="A141" t="str">
        <f>IF('Monitoring and Adjustment'!A146="", "", 'Monitoring and Adjustment'!A146)</f>
        <v/>
      </c>
      <c r="B141" t="str">
        <f>IF('Monitoring and Adjustment'!B146="", "", 'Monitoring and Adjustment'!B146)</f>
        <v/>
      </c>
      <c r="M141" s="9"/>
      <c r="N141" s="9"/>
      <c r="T141" t="str">
        <f>IF(A141="","",IF('Monitoring and Adjustment'!O146="",'Monitoring and Adjustment'!B146,IF('Monitoring and Adjustment'!B146='Monitoring and Adjustment'!O146,'Monitoring and Adjustment'!B146, 'Monitoring and Adjustment'!O146)))</f>
        <v/>
      </c>
      <c r="U141" t="str">
        <f>IF(T141="","",IF(A141="","",IF(T141='Fall Tiering and Targets'!$F$2,$Y$14,IF(T141='Fall Tiering and Targets'!$F$3,$Y$15,IF(T141='Fall Tiering and Targets'!$F$4,$Y$16,IF(T141='Fall Tiering and Targets'!$F$5,$Y$17,IF(T141='Fall Tiering and Targets'!$F$6,$Y$18)))))))</f>
        <v/>
      </c>
      <c r="V141" t="str">
        <f t="shared" si="5"/>
        <v/>
      </c>
    </row>
    <row r="142" spans="1:22" x14ac:dyDescent="0.25">
      <c r="A142" t="str">
        <f>IF('Monitoring and Adjustment'!A147="", "", 'Monitoring and Adjustment'!A147)</f>
        <v/>
      </c>
      <c r="B142" t="str">
        <f>IF('Monitoring and Adjustment'!B147="", "", 'Monitoring and Adjustment'!B147)</f>
        <v/>
      </c>
      <c r="M142" s="9"/>
      <c r="N142" s="9"/>
      <c r="T142" t="str">
        <f>IF(A142="","",IF('Monitoring and Adjustment'!O147="",'Monitoring and Adjustment'!B147,IF('Monitoring and Adjustment'!B147='Monitoring and Adjustment'!O147,'Monitoring and Adjustment'!B147, 'Monitoring and Adjustment'!O147)))</f>
        <v/>
      </c>
      <c r="U142" t="str">
        <f>IF(T142="","",IF(A142="","",IF(T142='Fall Tiering and Targets'!$F$2,$Y$14,IF(T142='Fall Tiering and Targets'!$F$3,$Y$15,IF(T142='Fall Tiering and Targets'!$F$4,$Y$16,IF(T142='Fall Tiering and Targets'!$F$5,$Y$17,IF(T142='Fall Tiering and Targets'!$F$6,$Y$18)))))))</f>
        <v/>
      </c>
      <c r="V142" t="str">
        <f t="shared" si="5"/>
        <v/>
      </c>
    </row>
    <row r="143" spans="1:22" x14ac:dyDescent="0.25">
      <c r="A143" t="str">
        <f>IF('Monitoring and Adjustment'!A148="", "", 'Monitoring and Adjustment'!A148)</f>
        <v/>
      </c>
      <c r="B143" t="str">
        <f>IF('Monitoring and Adjustment'!B148="", "", 'Monitoring and Adjustment'!B148)</f>
        <v/>
      </c>
      <c r="M143" s="9"/>
      <c r="N143" s="9"/>
      <c r="T143" t="str">
        <f>IF(A143="","",IF('Monitoring and Adjustment'!O148="",'Monitoring and Adjustment'!B148,IF('Monitoring and Adjustment'!B148='Monitoring and Adjustment'!O148,'Monitoring and Adjustment'!B148, 'Monitoring and Adjustment'!O148)))</f>
        <v/>
      </c>
      <c r="U143" t="str">
        <f>IF(T143="","",IF(A143="","",IF(T143='Fall Tiering and Targets'!$F$2,$Y$14,IF(T143='Fall Tiering and Targets'!$F$3,$Y$15,IF(T143='Fall Tiering and Targets'!$F$4,$Y$16,IF(T143='Fall Tiering and Targets'!$F$5,$Y$17,IF(T143='Fall Tiering and Targets'!$F$6,$Y$18)))))))</f>
        <v/>
      </c>
      <c r="V143" t="str">
        <f t="shared" si="5"/>
        <v/>
      </c>
    </row>
    <row r="144" spans="1:22" x14ac:dyDescent="0.25">
      <c r="A144" t="str">
        <f>IF('Monitoring and Adjustment'!A149="", "", 'Monitoring and Adjustment'!A149)</f>
        <v/>
      </c>
      <c r="B144" t="str">
        <f>IF('Monitoring and Adjustment'!B149="", "", 'Monitoring and Adjustment'!B149)</f>
        <v/>
      </c>
      <c r="M144" s="9"/>
      <c r="N144" s="9"/>
      <c r="T144" t="str">
        <f>IF(A144="","",IF('Monitoring and Adjustment'!O149="",'Monitoring and Adjustment'!B149,IF('Monitoring and Adjustment'!B149='Monitoring and Adjustment'!O149,'Monitoring and Adjustment'!B149, 'Monitoring and Adjustment'!O149)))</f>
        <v/>
      </c>
      <c r="U144" t="str">
        <f>IF(T144="","",IF(A144="","",IF(T144='Fall Tiering and Targets'!$F$2,$Y$14,IF(T144='Fall Tiering and Targets'!$F$3,$Y$15,IF(T144='Fall Tiering and Targets'!$F$4,$Y$16,IF(T144='Fall Tiering and Targets'!$F$5,$Y$17,IF(T144='Fall Tiering and Targets'!$F$6,$Y$18)))))))</f>
        <v/>
      </c>
      <c r="V144" t="str">
        <f t="shared" si="5"/>
        <v/>
      </c>
    </row>
    <row r="145" spans="1:22" x14ac:dyDescent="0.25">
      <c r="A145" t="str">
        <f>IF('Monitoring and Adjustment'!A150="", "", 'Monitoring and Adjustment'!A150)</f>
        <v/>
      </c>
      <c r="B145" t="str">
        <f>IF('Monitoring and Adjustment'!B150="", "", 'Monitoring and Adjustment'!B150)</f>
        <v/>
      </c>
      <c r="M145" s="9"/>
      <c r="N145" s="9"/>
      <c r="T145" t="str">
        <f>IF(A145="","",IF('Monitoring and Adjustment'!O150="",'Monitoring and Adjustment'!B150,IF('Monitoring and Adjustment'!B150='Monitoring and Adjustment'!O150,'Monitoring and Adjustment'!B150, 'Monitoring and Adjustment'!O150)))</f>
        <v/>
      </c>
      <c r="U145" t="str">
        <f>IF(T145="","",IF(A145="","",IF(T145='Fall Tiering and Targets'!$F$2,$Y$14,IF(T145='Fall Tiering and Targets'!$F$3,$Y$15,IF(T145='Fall Tiering and Targets'!$F$4,$Y$16,IF(T145='Fall Tiering and Targets'!$F$5,$Y$17,IF(T145='Fall Tiering and Targets'!$F$6,$Y$18)))))))</f>
        <v/>
      </c>
      <c r="V145" t="str">
        <f t="shared" si="5"/>
        <v/>
      </c>
    </row>
    <row r="146" spans="1:22" x14ac:dyDescent="0.25">
      <c r="A146" t="str">
        <f>IF('Monitoring and Adjustment'!A151="", "", 'Monitoring and Adjustment'!A151)</f>
        <v/>
      </c>
      <c r="B146" t="str">
        <f>IF('Monitoring and Adjustment'!B151="", "", 'Monitoring and Adjustment'!B151)</f>
        <v/>
      </c>
      <c r="M146" s="9"/>
      <c r="N146" s="9"/>
      <c r="T146" t="str">
        <f>IF(A146="","",IF('Monitoring and Adjustment'!O151="",'Monitoring and Adjustment'!B151,IF('Monitoring and Adjustment'!B151='Monitoring and Adjustment'!O151,'Monitoring and Adjustment'!B151, 'Monitoring and Adjustment'!O151)))</f>
        <v/>
      </c>
      <c r="U146" t="str">
        <f>IF(T146="","",IF(A146="","",IF(T146='Fall Tiering and Targets'!$F$2,$Y$14,IF(T146='Fall Tiering and Targets'!$F$3,$Y$15,IF(T146='Fall Tiering and Targets'!$F$4,$Y$16,IF(T146='Fall Tiering and Targets'!$F$5,$Y$17,IF(T146='Fall Tiering and Targets'!$F$6,$Y$18)))))))</f>
        <v/>
      </c>
      <c r="V146" t="str">
        <f t="shared" si="5"/>
        <v/>
      </c>
    </row>
    <row r="147" spans="1:22" x14ac:dyDescent="0.25">
      <c r="A147" t="str">
        <f>IF('Monitoring and Adjustment'!A152="", "", 'Monitoring and Adjustment'!A152)</f>
        <v/>
      </c>
      <c r="B147" t="str">
        <f>IF('Monitoring and Adjustment'!B152="", "", 'Monitoring and Adjustment'!B152)</f>
        <v/>
      </c>
      <c r="M147" s="9"/>
      <c r="N147" s="9"/>
      <c r="T147" t="str">
        <f>IF(A147="","",IF('Monitoring and Adjustment'!O152="",'Monitoring and Adjustment'!B152,IF('Monitoring and Adjustment'!B152='Monitoring and Adjustment'!O152,'Monitoring and Adjustment'!B152, 'Monitoring and Adjustment'!O152)))</f>
        <v/>
      </c>
      <c r="U147" t="str">
        <f>IF(T147="","",IF(A147="","",IF(T147='Fall Tiering and Targets'!$F$2,$Y$14,IF(T147='Fall Tiering and Targets'!$F$3,$Y$15,IF(T147='Fall Tiering and Targets'!$F$4,$Y$16,IF(T147='Fall Tiering and Targets'!$F$5,$Y$17,IF(T147='Fall Tiering and Targets'!$F$6,$Y$18)))))))</f>
        <v/>
      </c>
      <c r="V147" t="str">
        <f t="shared" si="5"/>
        <v/>
      </c>
    </row>
    <row r="148" spans="1:22" x14ac:dyDescent="0.25">
      <c r="A148" t="str">
        <f>IF('Monitoring and Adjustment'!A153="", "", 'Monitoring and Adjustment'!A153)</f>
        <v/>
      </c>
      <c r="B148" t="str">
        <f>IF('Monitoring and Adjustment'!B153="", "", 'Monitoring and Adjustment'!B153)</f>
        <v/>
      </c>
      <c r="M148" s="9"/>
      <c r="N148" s="9"/>
      <c r="T148" t="str">
        <f>IF(A148="","",IF('Monitoring and Adjustment'!O153="",'Monitoring and Adjustment'!B153,IF('Monitoring and Adjustment'!B153='Monitoring and Adjustment'!O153,'Monitoring and Adjustment'!B153, 'Monitoring and Adjustment'!O153)))</f>
        <v/>
      </c>
      <c r="U148" t="str">
        <f>IF(T148="","",IF(A148="","",IF(T148='Fall Tiering and Targets'!$F$2,$Y$14,IF(T148='Fall Tiering and Targets'!$F$3,$Y$15,IF(T148='Fall Tiering and Targets'!$F$4,$Y$16,IF(T148='Fall Tiering and Targets'!$F$5,$Y$17,IF(T148='Fall Tiering and Targets'!$F$6,$Y$18)))))))</f>
        <v/>
      </c>
      <c r="V148" t="str">
        <f t="shared" si="5"/>
        <v/>
      </c>
    </row>
    <row r="149" spans="1:22" x14ac:dyDescent="0.25">
      <c r="A149" t="str">
        <f>IF('Monitoring and Adjustment'!A154="", "", 'Monitoring and Adjustment'!A154)</f>
        <v/>
      </c>
      <c r="B149" t="str">
        <f>IF('Monitoring and Adjustment'!B154="", "", 'Monitoring and Adjustment'!B154)</f>
        <v/>
      </c>
      <c r="M149" s="9"/>
      <c r="N149" s="9"/>
      <c r="T149" t="str">
        <f>IF(A149="","",IF('Monitoring and Adjustment'!O154="",'Monitoring and Adjustment'!B154,IF('Monitoring and Adjustment'!B154='Monitoring and Adjustment'!O154,'Monitoring and Adjustment'!B154, 'Monitoring and Adjustment'!O154)))</f>
        <v/>
      </c>
      <c r="U149" t="str">
        <f>IF(T149="","",IF(A149="","",IF(T149='Fall Tiering and Targets'!$F$2,$Y$14,IF(T149='Fall Tiering and Targets'!$F$3,$Y$15,IF(T149='Fall Tiering and Targets'!$F$4,$Y$16,IF(T149='Fall Tiering and Targets'!$F$5,$Y$17,IF(T149='Fall Tiering and Targets'!$F$6,$Y$18)))))))</f>
        <v/>
      </c>
      <c r="V149" t="str">
        <f t="shared" si="5"/>
        <v/>
      </c>
    </row>
    <row r="150" spans="1:22" x14ac:dyDescent="0.25">
      <c r="A150" t="str">
        <f>IF('Monitoring and Adjustment'!A155="", "", 'Monitoring and Adjustment'!A155)</f>
        <v/>
      </c>
      <c r="B150" t="str">
        <f>IF('Monitoring and Adjustment'!B155="", "", 'Monitoring and Adjustment'!B155)</f>
        <v/>
      </c>
      <c r="M150" s="9"/>
      <c r="N150" s="9"/>
      <c r="T150" t="str">
        <f>IF(A150="","",IF('Monitoring and Adjustment'!O155="",'Monitoring and Adjustment'!B155,IF('Monitoring and Adjustment'!B155='Monitoring and Adjustment'!O155,'Monitoring and Adjustment'!B155, 'Monitoring and Adjustment'!O155)))</f>
        <v/>
      </c>
      <c r="U150" t="str">
        <f>IF(T150="","",IF(A150="","",IF(T150='Fall Tiering and Targets'!$F$2,$Y$14,IF(T150='Fall Tiering and Targets'!$F$3,$Y$15,IF(T150='Fall Tiering and Targets'!$F$4,$Y$16,IF(T150='Fall Tiering and Targets'!$F$5,$Y$17,IF(T150='Fall Tiering and Targets'!$F$6,$Y$18)))))))</f>
        <v/>
      </c>
      <c r="V150" t="str">
        <f t="shared" si="5"/>
        <v/>
      </c>
    </row>
    <row r="151" spans="1:22" x14ac:dyDescent="0.25">
      <c r="A151" t="str">
        <f>IF('Monitoring and Adjustment'!A156="", "", 'Monitoring and Adjustment'!A156)</f>
        <v/>
      </c>
      <c r="B151" t="str">
        <f>IF('Monitoring and Adjustment'!B156="", "", 'Monitoring and Adjustment'!B156)</f>
        <v/>
      </c>
      <c r="M151" s="9"/>
      <c r="N151" s="9"/>
      <c r="T151" t="str">
        <f>IF(A151="","",IF('Monitoring and Adjustment'!O156="",'Monitoring and Adjustment'!B156,IF('Monitoring and Adjustment'!B156='Monitoring and Adjustment'!O156,'Monitoring and Adjustment'!B156, 'Monitoring and Adjustment'!O156)))</f>
        <v/>
      </c>
      <c r="U151" t="str">
        <f>IF(T151="","",IF(A151="","",IF(T151='Fall Tiering and Targets'!$F$2,$Y$14,IF(T151='Fall Tiering and Targets'!$F$3,$Y$15,IF(T151='Fall Tiering and Targets'!$F$4,$Y$16,IF(T151='Fall Tiering and Targets'!$F$5,$Y$17,IF(T151='Fall Tiering and Targets'!$F$6,$Y$18)))))))</f>
        <v/>
      </c>
      <c r="V151" t="str">
        <f t="shared" si="5"/>
        <v/>
      </c>
    </row>
    <row r="152" spans="1:22" x14ac:dyDescent="0.25">
      <c r="A152" t="str">
        <f>IF('Monitoring and Adjustment'!A157="", "", 'Monitoring and Adjustment'!A157)</f>
        <v/>
      </c>
      <c r="B152" t="str">
        <f>IF('Monitoring and Adjustment'!B157="", "", 'Monitoring and Adjustment'!B157)</f>
        <v/>
      </c>
      <c r="M152" s="9"/>
      <c r="N152" s="9"/>
      <c r="T152" t="str">
        <f>IF(A152="","",IF('Monitoring and Adjustment'!O157="",'Monitoring and Adjustment'!B157,IF('Monitoring and Adjustment'!B157='Monitoring and Adjustment'!O157,'Monitoring and Adjustment'!B157, 'Monitoring and Adjustment'!O157)))</f>
        <v/>
      </c>
      <c r="U152" t="str">
        <f>IF(T152="","",IF(A152="","",IF(T152='Fall Tiering and Targets'!$F$2,$Y$14,IF(T152='Fall Tiering and Targets'!$F$3,$Y$15,IF(T152='Fall Tiering and Targets'!$F$4,$Y$16,IF(T152='Fall Tiering and Targets'!$F$5,$Y$17,IF(T152='Fall Tiering and Targets'!$F$6,$Y$18)))))))</f>
        <v/>
      </c>
      <c r="V152" t="str">
        <f t="shared" si="5"/>
        <v/>
      </c>
    </row>
    <row r="153" spans="1:22" x14ac:dyDescent="0.25">
      <c r="A153" t="str">
        <f>IF('Monitoring and Adjustment'!A158="", "", 'Monitoring and Adjustment'!A158)</f>
        <v/>
      </c>
      <c r="B153" t="str">
        <f>IF('Monitoring and Adjustment'!B158="", "", 'Monitoring and Adjustment'!B158)</f>
        <v/>
      </c>
      <c r="M153" s="9"/>
      <c r="N153" s="9"/>
      <c r="T153" t="str">
        <f>IF(A153="","",IF('Monitoring and Adjustment'!O158="",'Monitoring and Adjustment'!B158,IF('Monitoring and Adjustment'!B158='Monitoring and Adjustment'!O158,'Monitoring and Adjustment'!B158, 'Monitoring and Adjustment'!O158)))</f>
        <v/>
      </c>
      <c r="U153" t="str">
        <f>IF(T153="","",IF(A153="","",IF(T153='Fall Tiering and Targets'!$F$2,$Y$14,IF(T153='Fall Tiering and Targets'!$F$3,$Y$15,IF(T153='Fall Tiering and Targets'!$F$4,$Y$16,IF(T153='Fall Tiering and Targets'!$F$5,$Y$17,IF(T153='Fall Tiering and Targets'!$F$6,$Y$18)))))))</f>
        <v/>
      </c>
      <c r="V153" t="str">
        <f t="shared" si="5"/>
        <v/>
      </c>
    </row>
    <row r="154" spans="1:22" x14ac:dyDescent="0.25">
      <c r="A154" t="str">
        <f>IF('Monitoring and Adjustment'!A159="", "", 'Monitoring and Adjustment'!A159)</f>
        <v/>
      </c>
      <c r="B154" t="str">
        <f>IF('Monitoring and Adjustment'!B159="", "", 'Monitoring and Adjustment'!B159)</f>
        <v/>
      </c>
      <c r="M154" s="9"/>
      <c r="N154" s="9"/>
      <c r="T154" t="str">
        <f>IF(A154="","",IF('Monitoring and Adjustment'!O159="",'Monitoring and Adjustment'!B159,IF('Monitoring and Adjustment'!B159='Monitoring and Adjustment'!O159,'Monitoring and Adjustment'!B159, 'Monitoring and Adjustment'!O159)))</f>
        <v/>
      </c>
      <c r="U154" t="str">
        <f>IF(T154="","",IF(A154="","",IF(T154='Fall Tiering and Targets'!$F$2,$Y$14,IF(T154='Fall Tiering and Targets'!$F$3,$Y$15,IF(T154='Fall Tiering and Targets'!$F$4,$Y$16,IF(T154='Fall Tiering and Targets'!$F$5,$Y$17,IF(T154='Fall Tiering and Targets'!$F$6,$Y$18)))))))</f>
        <v/>
      </c>
      <c r="V154" t="str">
        <f t="shared" si="5"/>
        <v/>
      </c>
    </row>
    <row r="155" spans="1:22" x14ac:dyDescent="0.25">
      <c r="A155" t="str">
        <f>IF('Monitoring and Adjustment'!A160="", "", 'Monitoring and Adjustment'!A160)</f>
        <v/>
      </c>
      <c r="B155" t="str">
        <f>IF('Monitoring and Adjustment'!B160="", "", 'Monitoring and Adjustment'!B160)</f>
        <v/>
      </c>
      <c r="M155" s="9"/>
      <c r="N155" s="9"/>
      <c r="T155" t="str">
        <f>IF(A155="","",IF('Monitoring and Adjustment'!O160="",'Monitoring and Adjustment'!B160,IF('Monitoring and Adjustment'!B160='Monitoring and Adjustment'!O160,'Monitoring and Adjustment'!B160, 'Monitoring and Adjustment'!O160)))</f>
        <v/>
      </c>
      <c r="U155" t="str">
        <f>IF(T155="","",IF(A155="","",IF(T155='Fall Tiering and Targets'!$F$2,$Y$14,IF(T155='Fall Tiering and Targets'!$F$3,$Y$15,IF(T155='Fall Tiering and Targets'!$F$4,$Y$16,IF(T155='Fall Tiering and Targets'!$F$5,$Y$17,IF(T155='Fall Tiering and Targets'!$F$6,$Y$18)))))))</f>
        <v/>
      </c>
      <c r="V155" t="str">
        <f t="shared" si="5"/>
        <v/>
      </c>
    </row>
    <row r="156" spans="1:22" x14ac:dyDescent="0.25">
      <c r="A156" t="str">
        <f>IF('Monitoring and Adjustment'!A161="", "", 'Monitoring and Adjustment'!A161)</f>
        <v/>
      </c>
      <c r="B156" t="str">
        <f>IF('Monitoring and Adjustment'!B161="", "", 'Monitoring and Adjustment'!B161)</f>
        <v/>
      </c>
      <c r="M156" s="9"/>
      <c r="N156" s="9"/>
      <c r="T156" t="str">
        <f>IF(A156="","",IF('Monitoring and Adjustment'!O161="",'Monitoring and Adjustment'!B161,IF('Monitoring and Adjustment'!B161='Monitoring and Adjustment'!O161,'Monitoring and Adjustment'!B161, 'Monitoring and Adjustment'!O161)))</f>
        <v/>
      </c>
      <c r="U156" t="str">
        <f>IF(T156="","",IF(A156="","",IF(T156='Fall Tiering and Targets'!$F$2,$Y$14,IF(T156='Fall Tiering and Targets'!$F$3,$Y$15,IF(T156='Fall Tiering and Targets'!$F$4,$Y$16,IF(T156='Fall Tiering and Targets'!$F$5,$Y$17,IF(T156='Fall Tiering and Targets'!$F$6,$Y$18)))))))</f>
        <v/>
      </c>
      <c r="V156" t="str">
        <f t="shared" si="5"/>
        <v/>
      </c>
    </row>
    <row r="157" spans="1:22" x14ac:dyDescent="0.25">
      <c r="A157" t="str">
        <f>IF('Monitoring and Adjustment'!A162="", "", 'Monitoring and Adjustment'!A162)</f>
        <v/>
      </c>
      <c r="B157" t="str">
        <f>IF('Monitoring and Adjustment'!B162="", "", 'Monitoring and Adjustment'!B162)</f>
        <v/>
      </c>
      <c r="M157" s="9"/>
      <c r="N157" s="9"/>
      <c r="T157" t="str">
        <f>IF(A157="","",IF('Monitoring and Adjustment'!O162="",'Monitoring and Adjustment'!B162,IF('Monitoring and Adjustment'!B162='Monitoring and Adjustment'!O162,'Monitoring and Adjustment'!B162, 'Monitoring and Adjustment'!O162)))</f>
        <v/>
      </c>
      <c r="U157" t="str">
        <f>IF(T157="","",IF(A157="","",IF(T157='Fall Tiering and Targets'!$F$2,$Y$14,IF(T157='Fall Tiering and Targets'!$F$3,$Y$15,IF(T157='Fall Tiering and Targets'!$F$4,$Y$16,IF(T157='Fall Tiering and Targets'!$F$5,$Y$17,IF(T157='Fall Tiering and Targets'!$F$6,$Y$18)))))))</f>
        <v/>
      </c>
      <c r="V157" t="str">
        <f t="shared" si="5"/>
        <v/>
      </c>
    </row>
    <row r="158" spans="1:22" x14ac:dyDescent="0.25">
      <c r="A158" t="str">
        <f>IF('Monitoring and Adjustment'!A163="", "", 'Monitoring and Adjustment'!A163)</f>
        <v/>
      </c>
      <c r="B158" t="str">
        <f>IF('Monitoring and Adjustment'!B163="", "", 'Monitoring and Adjustment'!B163)</f>
        <v/>
      </c>
      <c r="M158" s="9"/>
      <c r="N158" s="9"/>
      <c r="T158" t="str">
        <f>IF(A158="","",IF('Monitoring and Adjustment'!O163="",'Monitoring and Adjustment'!B163,IF('Monitoring and Adjustment'!B163='Monitoring and Adjustment'!O163,'Monitoring and Adjustment'!B163, 'Monitoring and Adjustment'!O163)))</f>
        <v/>
      </c>
      <c r="U158" t="str">
        <f>IF(T158="","",IF(A158="","",IF(T158='Fall Tiering and Targets'!$F$2,$Y$14,IF(T158='Fall Tiering and Targets'!$F$3,$Y$15,IF(T158='Fall Tiering and Targets'!$F$4,$Y$16,IF(T158='Fall Tiering and Targets'!$F$5,$Y$17,IF(T158='Fall Tiering and Targets'!$F$6,$Y$18)))))))</f>
        <v/>
      </c>
      <c r="V158" t="str">
        <f t="shared" si="5"/>
        <v/>
      </c>
    </row>
    <row r="159" spans="1:22" x14ac:dyDescent="0.25">
      <c r="A159" t="str">
        <f>IF('Monitoring and Adjustment'!A164="", "", 'Monitoring and Adjustment'!A164)</f>
        <v/>
      </c>
      <c r="B159" t="str">
        <f>IF('Monitoring and Adjustment'!B164="", "", 'Monitoring and Adjustment'!B164)</f>
        <v/>
      </c>
      <c r="M159" s="9"/>
      <c r="N159" s="9"/>
      <c r="T159" t="str">
        <f>IF(A159="","",IF('Monitoring and Adjustment'!O164="",'Monitoring and Adjustment'!B164,IF('Monitoring and Adjustment'!B164='Monitoring and Adjustment'!O164,'Monitoring and Adjustment'!B164, 'Monitoring and Adjustment'!O164)))</f>
        <v/>
      </c>
      <c r="U159" t="str">
        <f>IF(T159="","",IF(A159="","",IF(T159='Fall Tiering and Targets'!$F$2,$Y$14,IF(T159='Fall Tiering and Targets'!$F$3,$Y$15,IF(T159='Fall Tiering and Targets'!$F$4,$Y$16,IF(T159='Fall Tiering and Targets'!$F$5,$Y$17,IF(T159='Fall Tiering and Targets'!$F$6,$Y$18)))))))</f>
        <v/>
      </c>
      <c r="V159" t="str">
        <f t="shared" si="5"/>
        <v/>
      </c>
    </row>
    <row r="160" spans="1:22" x14ac:dyDescent="0.25">
      <c r="A160" t="str">
        <f>IF('Monitoring and Adjustment'!A165="", "", 'Monitoring and Adjustment'!A165)</f>
        <v/>
      </c>
      <c r="B160" t="str">
        <f>IF('Monitoring and Adjustment'!B165="", "", 'Monitoring and Adjustment'!B165)</f>
        <v/>
      </c>
      <c r="M160" s="9"/>
      <c r="N160" s="9"/>
      <c r="T160" t="str">
        <f>IF(A160="","",IF('Monitoring and Adjustment'!O165="",'Monitoring and Adjustment'!B165,IF('Monitoring and Adjustment'!B165='Monitoring and Adjustment'!O165,'Monitoring and Adjustment'!B165, 'Monitoring and Adjustment'!O165)))</f>
        <v/>
      </c>
      <c r="U160" t="str">
        <f>IF(T160="","",IF(A160="","",IF(T160='Fall Tiering and Targets'!$F$2,$Y$14,IF(T160='Fall Tiering and Targets'!$F$3,$Y$15,IF(T160='Fall Tiering and Targets'!$F$4,$Y$16,IF(T160='Fall Tiering and Targets'!$F$5,$Y$17,IF(T160='Fall Tiering and Targets'!$F$6,$Y$18)))))))</f>
        <v/>
      </c>
      <c r="V160" t="str">
        <f t="shared" si="5"/>
        <v/>
      </c>
    </row>
    <row r="161" spans="1:22" x14ac:dyDescent="0.25">
      <c r="A161" t="str">
        <f>IF('Monitoring and Adjustment'!A166="", "", 'Monitoring and Adjustment'!A166)</f>
        <v/>
      </c>
      <c r="B161" t="str">
        <f>IF('Monitoring and Adjustment'!B166="", "", 'Monitoring and Adjustment'!B166)</f>
        <v/>
      </c>
      <c r="M161" s="9"/>
      <c r="N161" s="9"/>
      <c r="T161" t="str">
        <f>IF(A161="","",IF('Monitoring and Adjustment'!O166="",'Monitoring and Adjustment'!B166,IF('Monitoring and Adjustment'!B166='Monitoring and Adjustment'!O166,'Monitoring and Adjustment'!B166, 'Monitoring and Adjustment'!O166)))</f>
        <v/>
      </c>
      <c r="U161" t="str">
        <f>IF(T161="","",IF(A161="","",IF(T161='Fall Tiering and Targets'!$F$2,$Y$14,IF(T161='Fall Tiering and Targets'!$F$3,$Y$15,IF(T161='Fall Tiering and Targets'!$F$4,$Y$16,IF(T161='Fall Tiering and Targets'!$F$5,$Y$17,IF(T161='Fall Tiering and Targets'!$F$6,$Y$18)))))))</f>
        <v/>
      </c>
      <c r="V161" t="str">
        <f t="shared" si="5"/>
        <v/>
      </c>
    </row>
    <row r="162" spans="1:22" x14ac:dyDescent="0.25">
      <c r="A162" t="str">
        <f>IF('Monitoring and Adjustment'!A167="", "", 'Monitoring and Adjustment'!A167)</f>
        <v/>
      </c>
      <c r="B162" t="str">
        <f>IF('Monitoring and Adjustment'!B167="", "", 'Monitoring and Adjustment'!B167)</f>
        <v/>
      </c>
      <c r="M162" s="9"/>
      <c r="N162" s="9"/>
      <c r="T162" t="str">
        <f>IF(A162="","",IF('Monitoring and Adjustment'!O167="",'Monitoring and Adjustment'!B167,IF('Monitoring and Adjustment'!B167='Monitoring and Adjustment'!O167,'Monitoring and Adjustment'!B167, 'Monitoring and Adjustment'!O167)))</f>
        <v/>
      </c>
      <c r="U162" t="str">
        <f>IF(T162="","",IF(A162="","",IF(T162='Fall Tiering and Targets'!$F$2,$Y$14,IF(T162='Fall Tiering and Targets'!$F$3,$Y$15,IF(T162='Fall Tiering and Targets'!$F$4,$Y$16,IF(T162='Fall Tiering and Targets'!$F$5,$Y$17,IF(T162='Fall Tiering and Targets'!$F$6,$Y$18)))))))</f>
        <v/>
      </c>
      <c r="V162" t="str">
        <f t="shared" si="5"/>
        <v/>
      </c>
    </row>
    <row r="163" spans="1:22" x14ac:dyDescent="0.25">
      <c r="A163" t="str">
        <f>IF('Monitoring and Adjustment'!A168="", "", 'Monitoring and Adjustment'!A168)</f>
        <v/>
      </c>
      <c r="B163" t="str">
        <f>IF('Monitoring and Adjustment'!B168="", "", 'Monitoring and Adjustment'!B168)</f>
        <v/>
      </c>
      <c r="M163" s="9"/>
      <c r="N163" s="9"/>
      <c r="T163" t="str">
        <f>IF(A163="","",IF('Monitoring and Adjustment'!O168="",'Monitoring and Adjustment'!B168,IF('Monitoring and Adjustment'!B168='Monitoring and Adjustment'!O168,'Monitoring and Adjustment'!B168, 'Monitoring and Adjustment'!O168)))</f>
        <v/>
      </c>
      <c r="U163" t="str">
        <f>IF(T163="","",IF(A163="","",IF(T163='Fall Tiering and Targets'!$F$2,$Y$14,IF(T163='Fall Tiering and Targets'!$F$3,$Y$15,IF(T163='Fall Tiering and Targets'!$F$4,$Y$16,IF(T163='Fall Tiering and Targets'!$F$5,$Y$17,IF(T163='Fall Tiering and Targets'!$F$6,$Y$18)))))))</f>
        <v/>
      </c>
      <c r="V163" t="str">
        <f t="shared" si="5"/>
        <v/>
      </c>
    </row>
    <row r="164" spans="1:22" x14ac:dyDescent="0.25">
      <c r="A164" t="str">
        <f>IF('Monitoring and Adjustment'!A169="", "", 'Monitoring and Adjustment'!A169)</f>
        <v/>
      </c>
      <c r="B164" t="str">
        <f>IF('Monitoring and Adjustment'!B169="", "", 'Monitoring and Adjustment'!B169)</f>
        <v/>
      </c>
      <c r="M164" s="9"/>
      <c r="N164" s="9"/>
      <c r="T164" t="str">
        <f>IF(A164="","",IF('Monitoring and Adjustment'!O169="",'Monitoring and Adjustment'!B169,IF('Monitoring and Adjustment'!B169='Monitoring and Adjustment'!O169,'Monitoring and Adjustment'!B169, 'Monitoring and Adjustment'!O169)))</f>
        <v/>
      </c>
      <c r="U164" t="str">
        <f>IF(T164="","",IF(A164="","",IF(T164='Fall Tiering and Targets'!$F$2,$Y$14,IF(T164='Fall Tiering and Targets'!$F$3,$Y$15,IF(T164='Fall Tiering and Targets'!$F$4,$Y$16,IF(T164='Fall Tiering and Targets'!$F$5,$Y$17,IF(T164='Fall Tiering and Targets'!$F$6,$Y$18)))))))</f>
        <v/>
      </c>
      <c r="V164" t="str">
        <f t="shared" si="5"/>
        <v/>
      </c>
    </row>
    <row r="165" spans="1:22" x14ac:dyDescent="0.25">
      <c r="A165" t="str">
        <f>IF('Monitoring and Adjustment'!A170="", "", 'Monitoring and Adjustment'!A170)</f>
        <v/>
      </c>
      <c r="B165" t="str">
        <f>IF('Monitoring and Adjustment'!B170="", "", 'Monitoring and Adjustment'!B170)</f>
        <v/>
      </c>
      <c r="M165" s="9"/>
      <c r="N165" s="9"/>
      <c r="T165" t="str">
        <f>IF(A165="","",IF('Monitoring and Adjustment'!O170="",'Monitoring and Adjustment'!B170,IF('Monitoring and Adjustment'!B170='Monitoring and Adjustment'!O170,'Monitoring and Adjustment'!B170, 'Monitoring and Adjustment'!O170)))</f>
        <v/>
      </c>
      <c r="U165" t="str">
        <f>IF(T165="","",IF(A165="","",IF(T165='Fall Tiering and Targets'!$F$2,$Y$14,IF(T165='Fall Tiering and Targets'!$F$3,$Y$15,IF(T165='Fall Tiering and Targets'!$F$4,$Y$16,IF(T165='Fall Tiering and Targets'!$F$5,$Y$17,IF(T165='Fall Tiering and Targets'!$F$6,$Y$18)))))))</f>
        <v/>
      </c>
      <c r="V165" t="str">
        <f t="shared" si="5"/>
        <v/>
      </c>
    </row>
    <row r="166" spans="1:22" x14ac:dyDescent="0.25">
      <c r="A166" t="str">
        <f>IF('Monitoring and Adjustment'!A171="", "", 'Monitoring and Adjustment'!A171)</f>
        <v/>
      </c>
      <c r="B166" t="str">
        <f>IF('Monitoring and Adjustment'!B171="", "", 'Monitoring and Adjustment'!B171)</f>
        <v/>
      </c>
      <c r="M166" s="9"/>
      <c r="N166" s="9"/>
      <c r="T166" t="str">
        <f>IF(A166="","",IF('Monitoring and Adjustment'!O171="",'Monitoring and Adjustment'!B171,IF('Monitoring and Adjustment'!B171='Monitoring and Adjustment'!O171,'Monitoring and Adjustment'!B171, 'Monitoring and Adjustment'!O171)))</f>
        <v/>
      </c>
      <c r="U166" t="str">
        <f>IF(T166="","",IF(A166="","",IF(T166='Fall Tiering and Targets'!$F$2,$Y$14,IF(T166='Fall Tiering and Targets'!$F$3,$Y$15,IF(T166='Fall Tiering and Targets'!$F$4,$Y$16,IF(T166='Fall Tiering and Targets'!$F$5,$Y$17,IF(T166='Fall Tiering and Targets'!$F$6,$Y$18)))))))</f>
        <v/>
      </c>
      <c r="V166" t="str">
        <f t="shared" si="5"/>
        <v/>
      </c>
    </row>
    <row r="167" spans="1:22" x14ac:dyDescent="0.25">
      <c r="A167" t="str">
        <f>IF('Monitoring and Adjustment'!A172="", "", 'Monitoring and Adjustment'!A172)</f>
        <v/>
      </c>
      <c r="B167" t="str">
        <f>IF('Monitoring and Adjustment'!B172="", "", 'Monitoring and Adjustment'!B172)</f>
        <v/>
      </c>
      <c r="M167" s="9"/>
      <c r="N167" s="9"/>
      <c r="T167" t="str">
        <f>IF(A167="","",IF('Monitoring and Adjustment'!O172="",'Monitoring and Adjustment'!B172,IF('Monitoring and Adjustment'!B172='Monitoring and Adjustment'!O172,'Monitoring and Adjustment'!B172, 'Monitoring and Adjustment'!O172)))</f>
        <v/>
      </c>
      <c r="U167" t="str">
        <f>IF(T167="","",IF(A167="","",IF(T167='Fall Tiering and Targets'!$F$2,$Y$14,IF(T167='Fall Tiering and Targets'!$F$3,$Y$15,IF(T167='Fall Tiering and Targets'!$F$4,$Y$16,IF(T167='Fall Tiering and Targets'!$F$5,$Y$17,IF(T167='Fall Tiering and Targets'!$F$6,$Y$18)))))))</f>
        <v/>
      </c>
      <c r="V167" t="str">
        <f t="shared" si="5"/>
        <v/>
      </c>
    </row>
    <row r="168" spans="1:22" x14ac:dyDescent="0.25">
      <c r="A168" t="str">
        <f>IF('Monitoring and Adjustment'!A173="", "", 'Monitoring and Adjustment'!A173)</f>
        <v/>
      </c>
      <c r="B168" t="str">
        <f>IF('Monitoring and Adjustment'!B173="", "", 'Monitoring and Adjustment'!B173)</f>
        <v/>
      </c>
      <c r="M168" s="9"/>
      <c r="N168" s="9"/>
      <c r="T168" t="str">
        <f>IF(A168="","",IF('Monitoring and Adjustment'!O173="",'Monitoring and Adjustment'!B173,IF('Monitoring and Adjustment'!B173='Monitoring and Adjustment'!O173,'Monitoring and Adjustment'!B173, 'Monitoring and Adjustment'!O173)))</f>
        <v/>
      </c>
      <c r="U168" t="str">
        <f>IF(T168="","",IF(A168="","",IF(T168='Fall Tiering and Targets'!$F$2,$Y$14,IF(T168='Fall Tiering and Targets'!$F$3,$Y$15,IF(T168='Fall Tiering and Targets'!$F$4,$Y$16,IF(T168='Fall Tiering and Targets'!$F$5,$Y$17,IF(T168='Fall Tiering and Targets'!$F$6,$Y$18)))))))</f>
        <v/>
      </c>
      <c r="V168" t="str">
        <f t="shared" si="5"/>
        <v/>
      </c>
    </row>
    <row r="169" spans="1:22" x14ac:dyDescent="0.25">
      <c r="A169" t="str">
        <f>IF('Monitoring and Adjustment'!A174="", "", 'Monitoring and Adjustment'!A174)</f>
        <v/>
      </c>
      <c r="B169" t="str">
        <f>IF('Monitoring and Adjustment'!B174="", "", 'Monitoring and Adjustment'!B174)</f>
        <v/>
      </c>
      <c r="M169" s="9"/>
      <c r="N169" s="9"/>
      <c r="T169" t="str">
        <f>IF(A169="","",IF('Monitoring and Adjustment'!O174="",'Monitoring and Adjustment'!B174,IF('Monitoring and Adjustment'!B174='Monitoring and Adjustment'!O174,'Monitoring and Adjustment'!B174, 'Monitoring and Adjustment'!O174)))</f>
        <v/>
      </c>
      <c r="U169" t="str">
        <f>IF(T169="","",IF(A169="","",IF(T169='Fall Tiering and Targets'!$F$2,$Y$14,IF(T169='Fall Tiering and Targets'!$F$3,$Y$15,IF(T169='Fall Tiering and Targets'!$F$4,$Y$16,IF(T169='Fall Tiering and Targets'!$F$5,$Y$17,IF(T169='Fall Tiering and Targets'!$F$6,$Y$18)))))))</f>
        <v/>
      </c>
      <c r="V169" t="str">
        <f t="shared" si="5"/>
        <v/>
      </c>
    </row>
    <row r="170" spans="1:22" x14ac:dyDescent="0.25">
      <c r="A170" t="str">
        <f>IF('Monitoring and Adjustment'!A175="", "", 'Monitoring and Adjustment'!A175)</f>
        <v/>
      </c>
      <c r="B170" t="str">
        <f>IF('Monitoring and Adjustment'!B175="", "", 'Monitoring and Adjustment'!B175)</f>
        <v/>
      </c>
      <c r="M170" s="9"/>
      <c r="N170" s="9"/>
      <c r="T170" t="str">
        <f>IF(A170="","",IF('Monitoring and Adjustment'!O175="",'Monitoring and Adjustment'!B175,IF('Monitoring and Adjustment'!B175='Monitoring and Adjustment'!O175,'Monitoring and Adjustment'!B175, 'Monitoring and Adjustment'!O175)))</f>
        <v/>
      </c>
      <c r="U170" t="str">
        <f>IF(T170="","",IF(A170="","",IF(T170='Fall Tiering and Targets'!$F$2,$Y$14,IF(T170='Fall Tiering and Targets'!$F$3,$Y$15,IF(T170='Fall Tiering and Targets'!$F$4,$Y$16,IF(T170='Fall Tiering and Targets'!$F$5,$Y$17,IF(T170='Fall Tiering and Targets'!$F$6,$Y$18)))))))</f>
        <v/>
      </c>
      <c r="V170" t="str">
        <f t="shared" si="5"/>
        <v/>
      </c>
    </row>
    <row r="171" spans="1:22" x14ac:dyDescent="0.25">
      <c r="A171" t="str">
        <f>IF('Monitoring and Adjustment'!A176="", "", 'Monitoring and Adjustment'!A176)</f>
        <v/>
      </c>
      <c r="B171" t="str">
        <f>IF('Monitoring and Adjustment'!B176="", "", 'Monitoring and Adjustment'!B176)</f>
        <v/>
      </c>
      <c r="M171" s="9"/>
      <c r="N171" s="9"/>
      <c r="T171" t="str">
        <f>IF(A171="","",IF('Monitoring and Adjustment'!O176="",'Monitoring and Adjustment'!B176,IF('Monitoring and Adjustment'!B176='Monitoring and Adjustment'!O176,'Monitoring and Adjustment'!B176, 'Monitoring and Adjustment'!O176)))</f>
        <v/>
      </c>
      <c r="U171" t="str">
        <f>IF(T171="","",IF(A171="","",IF(T171='Fall Tiering and Targets'!$F$2,$Y$14,IF(T171='Fall Tiering and Targets'!$F$3,$Y$15,IF(T171='Fall Tiering and Targets'!$F$4,$Y$16,IF(T171='Fall Tiering and Targets'!$F$5,$Y$17,IF(T171='Fall Tiering and Targets'!$F$6,$Y$18)))))))</f>
        <v/>
      </c>
      <c r="V171" t="str">
        <f t="shared" si="5"/>
        <v/>
      </c>
    </row>
    <row r="172" spans="1:22" x14ac:dyDescent="0.25">
      <c r="A172" t="str">
        <f>IF('Monitoring and Adjustment'!A177="", "", 'Monitoring and Adjustment'!A177)</f>
        <v/>
      </c>
      <c r="B172" t="str">
        <f>IF('Monitoring and Adjustment'!B177="", "", 'Monitoring and Adjustment'!B177)</f>
        <v/>
      </c>
      <c r="M172" s="9"/>
      <c r="N172" s="9"/>
      <c r="T172" t="str">
        <f>IF(A172="","",IF('Monitoring and Adjustment'!O177="",'Monitoring and Adjustment'!B177,IF('Monitoring and Adjustment'!B177='Monitoring and Adjustment'!O177,'Monitoring and Adjustment'!B177, 'Monitoring and Adjustment'!O177)))</f>
        <v/>
      </c>
      <c r="U172" t="str">
        <f>IF(T172="","",IF(A172="","",IF(T172='Fall Tiering and Targets'!$F$2,$Y$14,IF(T172='Fall Tiering and Targets'!$F$3,$Y$15,IF(T172='Fall Tiering and Targets'!$F$4,$Y$16,IF(T172='Fall Tiering and Targets'!$F$5,$Y$17,IF(T172='Fall Tiering and Targets'!$F$6,$Y$18)))))))</f>
        <v/>
      </c>
      <c r="V172" t="str">
        <f t="shared" si="5"/>
        <v/>
      </c>
    </row>
    <row r="173" spans="1:22" x14ac:dyDescent="0.25">
      <c r="A173" t="str">
        <f>IF('Monitoring and Adjustment'!A178="", "", 'Monitoring and Adjustment'!A178)</f>
        <v/>
      </c>
      <c r="B173" t="str">
        <f>IF('Monitoring and Adjustment'!B178="", "", 'Monitoring and Adjustment'!B178)</f>
        <v/>
      </c>
      <c r="M173" s="9"/>
      <c r="N173" s="9"/>
      <c r="T173" t="str">
        <f>IF(A173="","",IF('Monitoring and Adjustment'!O178="",'Monitoring and Adjustment'!B178,IF('Monitoring and Adjustment'!B178='Monitoring and Adjustment'!O178,'Monitoring and Adjustment'!B178, 'Monitoring and Adjustment'!O178)))</f>
        <v/>
      </c>
      <c r="U173" t="str">
        <f>IF(T173="","",IF(A173="","",IF(T173='Fall Tiering and Targets'!$F$2,$Y$14,IF(T173='Fall Tiering and Targets'!$F$3,$Y$15,IF(T173='Fall Tiering and Targets'!$F$4,$Y$16,IF(T173='Fall Tiering and Targets'!$F$5,$Y$17,IF(T173='Fall Tiering and Targets'!$F$6,$Y$18)))))))</f>
        <v/>
      </c>
      <c r="V173" t="str">
        <f t="shared" si="5"/>
        <v/>
      </c>
    </row>
    <row r="174" spans="1:22" x14ac:dyDescent="0.25">
      <c r="A174" t="str">
        <f>IF('Monitoring and Adjustment'!A179="", "", 'Monitoring and Adjustment'!A179)</f>
        <v/>
      </c>
      <c r="B174" t="str">
        <f>IF('Monitoring and Adjustment'!B179="", "", 'Monitoring and Adjustment'!B179)</f>
        <v/>
      </c>
      <c r="M174" s="9"/>
      <c r="N174" s="9"/>
      <c r="T174" t="str">
        <f>IF(A174="","",IF('Monitoring and Adjustment'!O179="",'Monitoring and Adjustment'!B179,IF('Monitoring and Adjustment'!B179='Monitoring and Adjustment'!O179,'Monitoring and Adjustment'!B179, 'Monitoring and Adjustment'!O179)))</f>
        <v/>
      </c>
      <c r="U174" t="str">
        <f>IF(T174="","",IF(A174="","",IF(T174='Fall Tiering and Targets'!$F$2,$Y$14,IF(T174='Fall Tiering and Targets'!$F$3,$Y$15,IF(T174='Fall Tiering and Targets'!$F$4,$Y$16,IF(T174='Fall Tiering and Targets'!$F$5,$Y$17,IF(T174='Fall Tiering and Targets'!$F$6,$Y$18)))))))</f>
        <v/>
      </c>
      <c r="V174" t="str">
        <f t="shared" si="5"/>
        <v/>
      </c>
    </row>
    <row r="175" spans="1:22" x14ac:dyDescent="0.25">
      <c r="A175" t="str">
        <f>IF('Monitoring and Adjustment'!A180="", "", 'Monitoring and Adjustment'!A180)</f>
        <v/>
      </c>
      <c r="B175" t="str">
        <f>IF('Monitoring and Adjustment'!B180="", "", 'Monitoring and Adjustment'!B180)</f>
        <v/>
      </c>
      <c r="M175" s="9"/>
      <c r="N175" s="9"/>
      <c r="T175" t="str">
        <f>IF(A175="","",IF('Monitoring and Adjustment'!O180="",'Monitoring and Adjustment'!B180,IF('Monitoring and Adjustment'!B180='Monitoring and Adjustment'!O180,'Monitoring and Adjustment'!B180, 'Monitoring and Adjustment'!O180)))</f>
        <v/>
      </c>
      <c r="U175" t="str">
        <f>IF(T175="","",IF(A175="","",IF(T175='Fall Tiering and Targets'!$F$2,$Y$14,IF(T175='Fall Tiering and Targets'!$F$3,$Y$15,IF(T175='Fall Tiering and Targets'!$F$4,$Y$16,IF(T175='Fall Tiering and Targets'!$F$5,$Y$17,IF(T175='Fall Tiering and Targets'!$F$6,$Y$18)))))))</f>
        <v/>
      </c>
      <c r="V175" t="str">
        <f t="shared" si="5"/>
        <v/>
      </c>
    </row>
    <row r="176" spans="1:22" x14ac:dyDescent="0.25">
      <c r="A176" t="str">
        <f>IF('Monitoring and Adjustment'!A181="", "", 'Monitoring and Adjustment'!A181)</f>
        <v/>
      </c>
      <c r="B176" t="str">
        <f>IF('Monitoring and Adjustment'!B181="", "", 'Monitoring and Adjustment'!B181)</f>
        <v/>
      </c>
      <c r="M176" s="9"/>
      <c r="N176" s="9"/>
      <c r="T176" t="str">
        <f>IF(A176="","",IF('Monitoring and Adjustment'!O181="",'Monitoring and Adjustment'!B181,IF('Monitoring and Adjustment'!B181='Monitoring and Adjustment'!O181,'Monitoring and Adjustment'!B181, 'Monitoring and Adjustment'!O181)))</f>
        <v/>
      </c>
      <c r="U176" t="str">
        <f>IF(T176="","",IF(A176="","",IF(T176='Fall Tiering and Targets'!$F$2,$Y$14,IF(T176='Fall Tiering and Targets'!$F$3,$Y$15,IF(T176='Fall Tiering and Targets'!$F$4,$Y$16,IF(T176='Fall Tiering and Targets'!$F$5,$Y$17,IF(T176='Fall Tiering and Targets'!$F$6,$Y$18)))))))</f>
        <v/>
      </c>
      <c r="V176" t="str">
        <f t="shared" si="5"/>
        <v/>
      </c>
    </row>
    <row r="177" spans="1:22" x14ac:dyDescent="0.25">
      <c r="A177" t="str">
        <f>IF('Monitoring and Adjustment'!A182="", "", 'Monitoring and Adjustment'!A182)</f>
        <v/>
      </c>
      <c r="B177" t="str">
        <f>IF('Monitoring and Adjustment'!B182="", "", 'Monitoring and Adjustment'!B182)</f>
        <v/>
      </c>
      <c r="M177" s="9"/>
      <c r="N177" s="9"/>
      <c r="T177" t="str">
        <f>IF(A177="","",IF('Monitoring and Adjustment'!O182="",'Monitoring and Adjustment'!B182,IF('Monitoring and Adjustment'!B182='Monitoring and Adjustment'!O182,'Monitoring and Adjustment'!B182, 'Monitoring and Adjustment'!O182)))</f>
        <v/>
      </c>
      <c r="U177" t="str">
        <f>IF(T177="","",IF(A177="","",IF(T177='Fall Tiering and Targets'!$F$2,$Y$14,IF(T177='Fall Tiering and Targets'!$F$3,$Y$15,IF(T177='Fall Tiering and Targets'!$F$4,$Y$16,IF(T177='Fall Tiering and Targets'!$F$5,$Y$17,IF(T177='Fall Tiering and Targets'!$F$6,$Y$18)))))))</f>
        <v/>
      </c>
      <c r="V177" t="str">
        <f t="shared" si="5"/>
        <v/>
      </c>
    </row>
    <row r="178" spans="1:22" x14ac:dyDescent="0.25">
      <c r="A178" t="str">
        <f>IF('Monitoring and Adjustment'!A183="", "", 'Monitoring and Adjustment'!A183)</f>
        <v/>
      </c>
      <c r="B178" t="str">
        <f>IF('Monitoring and Adjustment'!B183="", "", 'Monitoring and Adjustment'!B183)</f>
        <v/>
      </c>
      <c r="M178" s="9"/>
      <c r="N178" s="9"/>
      <c r="T178" t="str">
        <f>IF(A178="","",IF('Monitoring and Adjustment'!O183="",'Monitoring and Adjustment'!B183,IF('Monitoring and Adjustment'!B183='Monitoring and Adjustment'!O183,'Monitoring and Adjustment'!B183, 'Monitoring and Adjustment'!O183)))</f>
        <v/>
      </c>
      <c r="U178" t="str">
        <f>IF(T178="","",IF(A178="","",IF(T178='Fall Tiering and Targets'!$F$2,$Y$14,IF(T178='Fall Tiering and Targets'!$F$3,$Y$15,IF(T178='Fall Tiering and Targets'!$F$4,$Y$16,IF(T178='Fall Tiering and Targets'!$F$5,$Y$17,IF(T178='Fall Tiering and Targets'!$F$6,$Y$18)))))))</f>
        <v/>
      </c>
      <c r="V178" t="str">
        <f t="shared" si="5"/>
        <v/>
      </c>
    </row>
    <row r="179" spans="1:22" x14ac:dyDescent="0.25">
      <c r="A179" t="str">
        <f>IF('Monitoring and Adjustment'!A184="", "", 'Monitoring and Adjustment'!A184)</f>
        <v/>
      </c>
      <c r="B179" t="str">
        <f>IF('Monitoring and Adjustment'!B184="", "", 'Monitoring and Adjustment'!B184)</f>
        <v/>
      </c>
      <c r="M179" s="9"/>
      <c r="N179" s="9"/>
      <c r="T179" t="str">
        <f>IF(A179="","",IF('Monitoring and Adjustment'!O184="",'Monitoring and Adjustment'!B184,IF('Monitoring and Adjustment'!B184='Monitoring and Adjustment'!O184,'Monitoring and Adjustment'!B184, 'Monitoring and Adjustment'!O184)))</f>
        <v/>
      </c>
      <c r="U179" t="str">
        <f>IF(T179="","",IF(A179="","",IF(T179='Fall Tiering and Targets'!$F$2,$Y$14,IF(T179='Fall Tiering and Targets'!$F$3,$Y$15,IF(T179='Fall Tiering and Targets'!$F$4,$Y$16,IF(T179='Fall Tiering and Targets'!$F$5,$Y$17,IF(T179='Fall Tiering and Targets'!$F$6,$Y$18)))))))</f>
        <v/>
      </c>
      <c r="V179" t="str">
        <f t="shared" si="5"/>
        <v/>
      </c>
    </row>
    <row r="180" spans="1:22" x14ac:dyDescent="0.25">
      <c r="A180" t="str">
        <f>IF('Monitoring and Adjustment'!A185="", "", 'Monitoring and Adjustment'!A185)</f>
        <v/>
      </c>
      <c r="B180" t="str">
        <f>IF('Monitoring and Adjustment'!B185="", "", 'Monitoring and Adjustment'!B185)</f>
        <v/>
      </c>
      <c r="M180" s="9"/>
      <c r="N180" s="9"/>
      <c r="T180" t="str">
        <f>IF(A180="","",IF('Monitoring and Adjustment'!O185="",'Monitoring and Adjustment'!B185,IF('Monitoring and Adjustment'!B185='Monitoring and Adjustment'!O185,'Monitoring and Adjustment'!B185, 'Monitoring and Adjustment'!O185)))</f>
        <v/>
      </c>
      <c r="U180" t="str">
        <f>IF(T180="","",IF(A180="","",IF(T180='Fall Tiering and Targets'!$F$2,$Y$14,IF(T180='Fall Tiering and Targets'!$F$3,$Y$15,IF(T180='Fall Tiering and Targets'!$F$4,$Y$16,IF(T180='Fall Tiering and Targets'!$F$5,$Y$17,IF(T180='Fall Tiering and Targets'!$F$6,$Y$18)))))))</f>
        <v/>
      </c>
      <c r="V180" t="str">
        <f t="shared" si="5"/>
        <v/>
      </c>
    </row>
    <row r="181" spans="1:22" x14ac:dyDescent="0.25">
      <c r="A181" t="str">
        <f>IF('Monitoring and Adjustment'!A186="", "", 'Monitoring and Adjustment'!A186)</f>
        <v/>
      </c>
      <c r="B181" t="str">
        <f>IF('Monitoring and Adjustment'!B186="", "", 'Monitoring and Adjustment'!B186)</f>
        <v/>
      </c>
      <c r="M181" s="9"/>
      <c r="N181" s="9"/>
      <c r="T181" t="str">
        <f>IF(A181="","",IF('Monitoring and Adjustment'!O186="",'Monitoring and Adjustment'!B186,IF('Monitoring and Adjustment'!B186='Monitoring and Adjustment'!O186,'Monitoring and Adjustment'!B186, 'Monitoring and Adjustment'!O186)))</f>
        <v/>
      </c>
      <c r="U181" t="str">
        <f>IF(T181="","",IF(A181="","",IF(T181='Fall Tiering and Targets'!$F$2,$Y$14,IF(T181='Fall Tiering and Targets'!$F$3,$Y$15,IF(T181='Fall Tiering and Targets'!$F$4,$Y$16,IF(T181='Fall Tiering and Targets'!$F$5,$Y$17,IF(T181='Fall Tiering and Targets'!$F$6,$Y$18)))))))</f>
        <v/>
      </c>
      <c r="V181" t="str">
        <f t="shared" si="5"/>
        <v/>
      </c>
    </row>
    <row r="182" spans="1:22" x14ac:dyDescent="0.25">
      <c r="A182" t="str">
        <f>IF('Monitoring and Adjustment'!A187="", "", 'Monitoring and Adjustment'!A187)</f>
        <v/>
      </c>
      <c r="B182" t="str">
        <f>IF('Monitoring and Adjustment'!B187="", "", 'Monitoring and Adjustment'!B187)</f>
        <v/>
      </c>
      <c r="M182" s="9"/>
      <c r="N182" s="9"/>
      <c r="T182" t="str">
        <f>IF(A182="","",IF('Monitoring and Adjustment'!O187="",'Monitoring and Adjustment'!B187,IF('Monitoring and Adjustment'!B187='Monitoring and Adjustment'!O187,'Monitoring and Adjustment'!B187, 'Monitoring and Adjustment'!O187)))</f>
        <v/>
      </c>
      <c r="U182" t="str">
        <f>IF(T182="","",IF(A182="","",IF(T182='Fall Tiering and Targets'!$F$2,$Y$14,IF(T182='Fall Tiering and Targets'!$F$3,$Y$15,IF(T182='Fall Tiering and Targets'!$F$4,$Y$16,IF(T182='Fall Tiering and Targets'!$F$5,$Y$17,IF(T182='Fall Tiering and Targets'!$F$6,$Y$18)))))))</f>
        <v/>
      </c>
      <c r="V182" t="str">
        <f t="shared" si="5"/>
        <v/>
      </c>
    </row>
    <row r="183" spans="1:22" x14ac:dyDescent="0.25">
      <c r="A183" t="str">
        <f>IF('Monitoring and Adjustment'!A188="", "", 'Monitoring and Adjustment'!A188)</f>
        <v/>
      </c>
      <c r="B183" t="str">
        <f>IF('Monitoring and Adjustment'!B188="", "", 'Monitoring and Adjustment'!B188)</f>
        <v/>
      </c>
      <c r="M183" s="9"/>
      <c r="N183" s="9"/>
      <c r="T183" t="str">
        <f>IF(A183="","",IF('Monitoring and Adjustment'!O188="",'Monitoring and Adjustment'!B188,IF('Monitoring and Adjustment'!B188='Monitoring and Adjustment'!O188,'Monitoring and Adjustment'!B188, 'Monitoring and Adjustment'!O188)))</f>
        <v/>
      </c>
      <c r="U183" t="str">
        <f>IF(T183="","",IF(A183="","",IF(T183='Fall Tiering and Targets'!$F$2,$Y$14,IF(T183='Fall Tiering and Targets'!$F$3,$Y$15,IF(T183='Fall Tiering and Targets'!$F$4,$Y$16,IF(T183='Fall Tiering and Targets'!$F$5,$Y$17,IF(T183='Fall Tiering and Targets'!$F$6,$Y$18)))))))</f>
        <v/>
      </c>
      <c r="V183" t="str">
        <f t="shared" si="5"/>
        <v/>
      </c>
    </row>
    <row r="184" spans="1:22" x14ac:dyDescent="0.25">
      <c r="A184" t="str">
        <f>IF('Monitoring and Adjustment'!A189="", "", 'Monitoring and Adjustment'!A189)</f>
        <v/>
      </c>
      <c r="B184" t="str">
        <f>IF('Monitoring and Adjustment'!B189="", "", 'Monitoring and Adjustment'!B189)</f>
        <v/>
      </c>
      <c r="M184" s="9"/>
      <c r="N184" s="9"/>
      <c r="T184" t="str">
        <f>IF(A184="","",IF('Monitoring and Adjustment'!O189="",'Monitoring and Adjustment'!B189,IF('Monitoring and Adjustment'!B189='Monitoring and Adjustment'!O189,'Monitoring and Adjustment'!B189, 'Monitoring and Adjustment'!O189)))</f>
        <v/>
      </c>
      <c r="U184" t="str">
        <f>IF(T184="","",IF(A184="","",IF(T184='Fall Tiering and Targets'!$F$2,$Y$14,IF(T184='Fall Tiering and Targets'!$F$3,$Y$15,IF(T184='Fall Tiering and Targets'!$F$4,$Y$16,IF(T184='Fall Tiering and Targets'!$F$5,$Y$17,IF(T184='Fall Tiering and Targets'!$F$6,$Y$18)))))))</f>
        <v/>
      </c>
      <c r="V184" t="str">
        <f t="shared" si="5"/>
        <v/>
      </c>
    </row>
    <row r="185" spans="1:22" x14ac:dyDescent="0.25">
      <c r="A185" t="str">
        <f>IF('Monitoring and Adjustment'!A190="", "", 'Monitoring and Adjustment'!A190)</f>
        <v/>
      </c>
      <c r="B185" t="str">
        <f>IF('Monitoring and Adjustment'!B190="", "", 'Monitoring and Adjustment'!B190)</f>
        <v/>
      </c>
      <c r="M185" s="9"/>
      <c r="N185" s="9"/>
      <c r="T185" t="str">
        <f>IF(A185="","",IF('Monitoring and Adjustment'!O190="",'Monitoring and Adjustment'!B190,IF('Monitoring and Adjustment'!B190='Monitoring and Adjustment'!O190,'Monitoring and Adjustment'!B190, 'Monitoring and Adjustment'!O190)))</f>
        <v/>
      </c>
      <c r="U185" t="str">
        <f>IF(T185="","",IF(A185="","",IF(T185='Fall Tiering and Targets'!$F$2,$Y$14,IF(T185='Fall Tiering and Targets'!$F$3,$Y$15,IF(T185='Fall Tiering and Targets'!$F$4,$Y$16,IF(T185='Fall Tiering and Targets'!$F$5,$Y$17,IF(T185='Fall Tiering and Targets'!$F$6,$Y$18)))))))</f>
        <v/>
      </c>
      <c r="V185" t="str">
        <f t="shared" si="5"/>
        <v/>
      </c>
    </row>
    <row r="186" spans="1:22" x14ac:dyDescent="0.25">
      <c r="A186" t="str">
        <f>IF('Monitoring and Adjustment'!A191="", "", 'Monitoring and Adjustment'!A191)</f>
        <v/>
      </c>
      <c r="B186" t="str">
        <f>IF('Monitoring and Adjustment'!B191="", "", 'Monitoring and Adjustment'!B191)</f>
        <v/>
      </c>
      <c r="M186" s="9"/>
      <c r="N186" s="9"/>
      <c r="T186" t="str">
        <f>IF(A186="","",IF('Monitoring and Adjustment'!O191="",'Monitoring and Adjustment'!B191,IF('Monitoring and Adjustment'!B191='Monitoring and Adjustment'!O191,'Monitoring and Adjustment'!B191, 'Monitoring and Adjustment'!O191)))</f>
        <v/>
      </c>
      <c r="U186" t="str">
        <f>IF(T186="","",IF(A186="","",IF(T186='Fall Tiering and Targets'!$F$2,$Y$14,IF(T186='Fall Tiering and Targets'!$F$3,$Y$15,IF(T186='Fall Tiering and Targets'!$F$4,$Y$16,IF(T186='Fall Tiering and Targets'!$F$5,$Y$17,IF(T186='Fall Tiering and Targets'!$F$6,$Y$18)))))))</f>
        <v/>
      </c>
      <c r="V186" t="str">
        <f t="shared" si="5"/>
        <v/>
      </c>
    </row>
    <row r="187" spans="1:22" x14ac:dyDescent="0.25">
      <c r="A187" t="str">
        <f>IF('Monitoring and Adjustment'!A192="", "", 'Monitoring and Adjustment'!A192)</f>
        <v/>
      </c>
      <c r="B187" t="str">
        <f>IF('Monitoring and Adjustment'!B192="", "", 'Monitoring and Adjustment'!B192)</f>
        <v/>
      </c>
      <c r="M187" s="9"/>
      <c r="N187" s="9"/>
      <c r="T187" t="str">
        <f>IF(A187="","",IF('Monitoring and Adjustment'!O192="",'Monitoring and Adjustment'!B192,IF('Monitoring and Adjustment'!B192='Monitoring and Adjustment'!O192,'Monitoring and Adjustment'!B192, 'Monitoring and Adjustment'!O192)))</f>
        <v/>
      </c>
      <c r="U187" t="str">
        <f>IF(T187="","",IF(A187="","",IF(T187='Fall Tiering and Targets'!$F$2,$Y$14,IF(T187='Fall Tiering and Targets'!$F$3,$Y$15,IF(T187='Fall Tiering and Targets'!$F$4,$Y$16,IF(T187='Fall Tiering and Targets'!$F$5,$Y$17,IF(T187='Fall Tiering and Targets'!$F$6,$Y$18)))))))</f>
        <v/>
      </c>
      <c r="V187" t="str">
        <f t="shared" si="5"/>
        <v/>
      </c>
    </row>
    <row r="188" spans="1:22" x14ac:dyDescent="0.25">
      <c r="A188" t="str">
        <f>IF('Monitoring and Adjustment'!A193="", "", 'Monitoring and Adjustment'!A193)</f>
        <v/>
      </c>
      <c r="B188" t="str">
        <f>IF('Monitoring and Adjustment'!B193="", "", 'Monitoring and Adjustment'!B193)</f>
        <v/>
      </c>
      <c r="M188" s="9"/>
      <c r="N188" s="9"/>
      <c r="T188" t="str">
        <f>IF(A188="","",IF('Monitoring and Adjustment'!O193="",'Monitoring and Adjustment'!B193,IF('Monitoring and Adjustment'!B193='Monitoring and Adjustment'!O193,'Monitoring and Adjustment'!B193, 'Monitoring and Adjustment'!O193)))</f>
        <v/>
      </c>
      <c r="U188" t="str">
        <f>IF(T188="","",IF(A188="","",IF(T188='Fall Tiering and Targets'!$F$2,$Y$14,IF(T188='Fall Tiering and Targets'!$F$3,$Y$15,IF(T188='Fall Tiering and Targets'!$F$4,$Y$16,IF(T188='Fall Tiering and Targets'!$F$5,$Y$17,IF(T188='Fall Tiering and Targets'!$F$6,$Y$18)))))))</f>
        <v/>
      </c>
      <c r="V188" t="str">
        <f t="shared" si="5"/>
        <v/>
      </c>
    </row>
    <row r="189" spans="1:22" x14ac:dyDescent="0.25">
      <c r="A189" t="str">
        <f>IF('Monitoring and Adjustment'!A194="", "", 'Monitoring and Adjustment'!A194)</f>
        <v/>
      </c>
      <c r="B189" t="str">
        <f>IF('Monitoring and Adjustment'!B194="", "", 'Monitoring and Adjustment'!B194)</f>
        <v/>
      </c>
      <c r="M189" s="9"/>
      <c r="N189" s="9"/>
      <c r="T189" t="str">
        <f>IF(A189="","",IF('Monitoring and Adjustment'!O194="",'Monitoring and Adjustment'!B194,IF('Monitoring and Adjustment'!B194='Monitoring and Adjustment'!O194,'Monitoring and Adjustment'!B194, 'Monitoring and Adjustment'!O194)))</f>
        <v/>
      </c>
      <c r="U189" t="str">
        <f>IF(T189="","",IF(A189="","",IF(T189='Fall Tiering and Targets'!$F$2,$Y$14,IF(T189='Fall Tiering and Targets'!$F$3,$Y$15,IF(T189='Fall Tiering and Targets'!$F$4,$Y$16,IF(T189='Fall Tiering and Targets'!$F$5,$Y$17,IF(T189='Fall Tiering and Targets'!$F$6,$Y$18)))))))</f>
        <v/>
      </c>
      <c r="V189" t="str">
        <f t="shared" si="5"/>
        <v/>
      </c>
    </row>
    <row r="190" spans="1:22" x14ac:dyDescent="0.25">
      <c r="A190" t="str">
        <f>IF('Monitoring and Adjustment'!A195="", "", 'Monitoring and Adjustment'!A195)</f>
        <v/>
      </c>
      <c r="B190" t="str">
        <f>IF('Monitoring and Adjustment'!B195="", "", 'Monitoring and Adjustment'!B195)</f>
        <v/>
      </c>
      <c r="M190" s="9"/>
      <c r="N190" s="9"/>
      <c r="T190" t="str">
        <f>IF(A190="","",IF('Monitoring and Adjustment'!O195="",'Monitoring and Adjustment'!B195,IF('Monitoring and Adjustment'!B195='Monitoring and Adjustment'!O195,'Monitoring and Adjustment'!B195, 'Monitoring and Adjustment'!O195)))</f>
        <v/>
      </c>
      <c r="U190" t="str">
        <f>IF(T190="","",IF(A190="","",IF(T190='Fall Tiering and Targets'!$F$2,$Y$14,IF(T190='Fall Tiering and Targets'!$F$3,$Y$15,IF(T190='Fall Tiering and Targets'!$F$4,$Y$16,IF(T190='Fall Tiering and Targets'!$F$5,$Y$17,IF(T190='Fall Tiering and Targets'!$F$6,$Y$18)))))))</f>
        <v/>
      </c>
      <c r="V190" t="str">
        <f t="shared" si="5"/>
        <v/>
      </c>
    </row>
    <row r="191" spans="1:22" x14ac:dyDescent="0.25">
      <c r="A191" t="str">
        <f>IF('Monitoring and Adjustment'!A196="", "", 'Monitoring and Adjustment'!A196)</f>
        <v/>
      </c>
      <c r="B191" t="str">
        <f>IF('Monitoring and Adjustment'!B196="", "", 'Monitoring and Adjustment'!B196)</f>
        <v/>
      </c>
      <c r="M191" s="9"/>
      <c r="N191" s="9"/>
      <c r="T191" t="str">
        <f>IF(A191="","",IF('Monitoring and Adjustment'!O196="",'Monitoring and Adjustment'!B196,IF('Monitoring and Adjustment'!B196='Monitoring and Adjustment'!O196,'Monitoring and Adjustment'!B196, 'Monitoring and Adjustment'!O196)))</f>
        <v/>
      </c>
      <c r="U191" t="str">
        <f>IF(T191="","",IF(A191="","",IF(T191='Fall Tiering and Targets'!$F$2,$Y$14,IF(T191='Fall Tiering and Targets'!$F$3,$Y$15,IF(T191='Fall Tiering and Targets'!$F$4,$Y$16,IF(T191='Fall Tiering and Targets'!$F$5,$Y$17,IF(T191='Fall Tiering and Targets'!$F$6,$Y$18)))))))</f>
        <v/>
      </c>
      <c r="V191" t="str">
        <f t="shared" si="5"/>
        <v/>
      </c>
    </row>
    <row r="192" spans="1:22" x14ac:dyDescent="0.25">
      <c r="A192" t="str">
        <f>IF('Monitoring and Adjustment'!A197="", "", 'Monitoring and Adjustment'!A197)</f>
        <v/>
      </c>
      <c r="B192" t="str">
        <f>IF('Monitoring and Adjustment'!B197="", "", 'Monitoring and Adjustment'!B197)</f>
        <v/>
      </c>
      <c r="M192" s="9"/>
      <c r="N192" s="9"/>
      <c r="T192" t="str">
        <f>IF(A192="","",IF('Monitoring and Adjustment'!O197="",'Monitoring and Adjustment'!B197,IF('Monitoring and Adjustment'!B197='Monitoring and Adjustment'!O197,'Monitoring and Adjustment'!B197, 'Monitoring and Adjustment'!O197)))</f>
        <v/>
      </c>
      <c r="U192" t="str">
        <f>IF(T192="","",IF(A192="","",IF(T192='Fall Tiering and Targets'!$F$2,$Y$14,IF(T192='Fall Tiering and Targets'!$F$3,$Y$15,IF(T192='Fall Tiering and Targets'!$F$4,$Y$16,IF(T192='Fall Tiering and Targets'!$F$5,$Y$17,IF(T192='Fall Tiering and Targets'!$F$6,$Y$18)))))))</f>
        <v/>
      </c>
      <c r="V192" t="str">
        <f t="shared" si="5"/>
        <v/>
      </c>
    </row>
    <row r="193" spans="1:22" s="58" customFormat="1" x14ac:dyDescent="0.25">
      <c r="A193" s="58" t="str">
        <f>IF('Monitoring and Adjustment'!A198="", "", 'Monitoring and Adjustment'!A198)</f>
        <v/>
      </c>
      <c r="O193"/>
      <c r="P193"/>
      <c r="Q193"/>
      <c r="T193" t="str">
        <f>IF(A193="","",IF('Monitoring and Adjustment'!O198="",'Monitoring and Adjustment'!B198,IF('Monitoring and Adjustment'!B198='Monitoring and Adjustment'!O198,'Monitoring and Adjustment'!B198, 'Monitoring and Adjustment'!O198)))</f>
        <v/>
      </c>
      <c r="U193" t="str">
        <f>IF(T193="","",IF(A193="","",IF(T193='Fall Tiering and Targets'!$F$2,$Y$14,IF(T193='Fall Tiering and Targets'!$F$3,$Y$15,IF(T193='Fall Tiering and Targets'!$F$4,$Y$16,IF(T193='Fall Tiering and Targets'!$F$5,$Y$17,IF(T193='Fall Tiering and Targets'!$F$6,$Y$18)))))))</f>
        <v/>
      </c>
      <c r="V193" t="str">
        <f t="shared" si="5"/>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tint="-0.249977111117893"/>
  </sheetPr>
  <dimension ref="A1:S48"/>
  <sheetViews>
    <sheetView topLeftCell="A16" workbookViewId="0">
      <selection activeCell="C17" sqref="C17"/>
    </sheetView>
  </sheetViews>
  <sheetFormatPr defaultRowHeight="15" x14ac:dyDescent="0.25"/>
  <cols>
    <col min="1" max="1" width="22.85546875" style="106" customWidth="1"/>
    <col min="2" max="2" width="19.7109375" style="106" customWidth="1"/>
    <col min="3" max="3" width="21.28515625" style="106" customWidth="1"/>
    <col min="4" max="4" width="18.140625" style="106" customWidth="1"/>
    <col min="5" max="15" width="9.140625" style="106"/>
    <col min="16" max="19" width="9.140625" style="105"/>
    <col min="20" max="16384" width="9.140625" style="106"/>
  </cols>
  <sheetData>
    <row r="1" spans="1:15" ht="20.25" customHeight="1" thickTop="1" thickBot="1" x14ac:dyDescent="0.3">
      <c r="A1" s="240" t="s">
        <v>76</v>
      </c>
      <c r="B1" s="240"/>
      <c r="C1" s="37"/>
      <c r="D1" s="37"/>
      <c r="E1" s="277" t="s">
        <v>152</v>
      </c>
      <c r="F1" s="277"/>
      <c r="G1" s="277"/>
      <c r="H1" s="277"/>
      <c r="I1" s="277"/>
      <c r="J1" s="277"/>
      <c r="K1" s="105"/>
      <c r="L1" s="105"/>
      <c r="M1" s="105"/>
      <c r="N1" s="105"/>
      <c r="O1" s="105"/>
    </row>
    <row r="2" spans="1:15" ht="20.25" thickTop="1" thickBot="1" x14ac:dyDescent="0.35">
      <c r="A2" s="40" t="s">
        <v>25</v>
      </c>
      <c r="B2" s="41" t="str">
        <f>IF('Fall Input'!B2="", "", 'Fall Input'!B2)</f>
        <v/>
      </c>
      <c r="C2" s="37"/>
      <c r="D2" s="37"/>
      <c r="E2" s="277"/>
      <c r="F2" s="277"/>
      <c r="G2" s="277"/>
      <c r="H2" s="277"/>
      <c r="I2" s="277"/>
      <c r="J2" s="277"/>
      <c r="K2" s="105"/>
      <c r="L2" s="105"/>
      <c r="M2" s="105"/>
      <c r="N2" s="105"/>
      <c r="O2" s="105"/>
    </row>
    <row r="3" spans="1:15" ht="20.25" thickTop="1" thickBot="1" x14ac:dyDescent="0.35">
      <c r="A3" s="40" t="s">
        <v>67</v>
      </c>
      <c r="B3" s="41" t="str">
        <f>IF('Fall Input'!B5="", "", 'Fall Input'!B5)</f>
        <v/>
      </c>
      <c r="C3" s="37"/>
      <c r="D3" s="37"/>
      <c r="E3" s="277"/>
      <c r="F3" s="277"/>
      <c r="G3" s="277"/>
      <c r="H3" s="277"/>
      <c r="I3" s="277"/>
      <c r="J3" s="277"/>
      <c r="K3" s="105"/>
      <c r="L3" s="105"/>
      <c r="M3" s="105"/>
      <c r="N3" s="105"/>
      <c r="O3" s="105"/>
    </row>
    <row r="4" spans="1:15" ht="57.75" thickTop="1" thickBot="1" x14ac:dyDescent="0.35">
      <c r="A4" s="40" t="s">
        <v>7</v>
      </c>
      <c r="B4" s="68" t="s">
        <v>72</v>
      </c>
      <c r="C4" s="52" t="s">
        <v>73</v>
      </c>
      <c r="D4" s="37"/>
      <c r="E4" s="277"/>
      <c r="F4" s="277"/>
      <c r="G4" s="277"/>
      <c r="H4" s="277"/>
      <c r="I4" s="277"/>
      <c r="J4" s="277"/>
      <c r="K4" s="105"/>
      <c r="L4" s="105"/>
      <c r="M4" s="105"/>
      <c r="N4" s="105"/>
      <c r="O4" s="105"/>
    </row>
    <row r="5" spans="1:15" ht="20.25" thickTop="1" thickBot="1" x14ac:dyDescent="0.35">
      <c r="A5" s="40" t="str">
        <f>'Fall Tiering and Targets'!$F$2</f>
        <v>Tier 1</v>
      </c>
      <c r="B5" s="67" t="str">
        <f>IF('Fall Tiering and Targets'!G2=0,"",'Fall Tiering and Targets'!G2)</f>
        <v/>
      </c>
      <c r="C5" s="41" t="str">
        <f>'H.M and A Calculation'!X2</f>
        <v/>
      </c>
      <c r="D5" s="37"/>
      <c r="E5" s="277"/>
      <c r="F5" s="277"/>
      <c r="G5" s="277"/>
      <c r="H5" s="277"/>
      <c r="I5" s="277"/>
      <c r="J5" s="277"/>
      <c r="K5" s="105"/>
      <c r="L5" s="105"/>
      <c r="M5" s="105"/>
      <c r="N5" s="105"/>
      <c r="O5" s="105"/>
    </row>
    <row r="6" spans="1:15" ht="20.25" thickTop="1" thickBot="1" x14ac:dyDescent="0.35">
      <c r="A6" s="40" t="str">
        <f>'Fall Tiering and Targets'!$F$3</f>
        <v>Tier 2</v>
      </c>
      <c r="B6" s="67" t="str">
        <f>IF('Fall Tiering and Targets'!G3=0,"",'Fall Tiering and Targets'!G3)</f>
        <v/>
      </c>
      <c r="C6" s="41" t="str">
        <f>'H.M and A Calculation'!X3</f>
        <v/>
      </c>
      <c r="D6" s="37"/>
      <c r="E6" s="277"/>
      <c r="F6" s="277"/>
      <c r="G6" s="277"/>
      <c r="H6" s="277"/>
      <c r="I6" s="277"/>
      <c r="J6" s="277"/>
      <c r="K6" s="105"/>
      <c r="L6" s="105"/>
      <c r="M6" s="105"/>
      <c r="N6" s="105"/>
      <c r="O6" s="105"/>
    </row>
    <row r="7" spans="1:15" ht="20.25" thickTop="1" thickBot="1" x14ac:dyDescent="0.35">
      <c r="A7" s="40" t="str">
        <f>'Fall Tiering and Targets'!$F$4</f>
        <v>Tier 3</v>
      </c>
      <c r="B7" s="67" t="str">
        <f>IF('Fall Tiering and Targets'!G4=0,"",'Fall Tiering and Targets'!G4)</f>
        <v/>
      </c>
      <c r="C7" s="41" t="str">
        <f>'H.M and A Calculation'!X4</f>
        <v/>
      </c>
      <c r="D7" s="37"/>
      <c r="E7" s="105"/>
      <c r="F7" s="105"/>
      <c r="G7" s="105"/>
      <c r="H7" s="105"/>
      <c r="I7" s="105"/>
      <c r="J7" s="105"/>
      <c r="K7" s="105"/>
      <c r="L7" s="105"/>
      <c r="M7" s="105"/>
      <c r="N7" s="105"/>
      <c r="O7" s="105"/>
    </row>
    <row r="8" spans="1:15" ht="20.25" thickTop="1" thickBot="1" x14ac:dyDescent="0.35">
      <c r="A8" s="40" t="str">
        <f>'Fall Tiering and Targets'!$F$5</f>
        <v>Tier 4</v>
      </c>
      <c r="B8" s="67" t="str">
        <f>IF('Fall Tiering and Targets'!G5=0,"",'Fall Tiering and Targets'!G5)</f>
        <v/>
      </c>
      <c r="C8" s="41" t="str">
        <f>'H.M and A Calculation'!X5</f>
        <v/>
      </c>
      <c r="D8" s="37"/>
      <c r="E8" s="105"/>
      <c r="F8" s="105"/>
      <c r="G8" s="105"/>
      <c r="H8" s="105"/>
      <c r="I8" s="105"/>
      <c r="J8" s="105"/>
      <c r="K8" s="105"/>
      <c r="L8" s="105"/>
      <c r="M8" s="105"/>
      <c r="N8" s="105"/>
      <c r="O8" s="105"/>
    </row>
    <row r="9" spans="1:15" ht="20.25" thickTop="1" thickBot="1" x14ac:dyDescent="0.35">
      <c r="A9" s="42" t="str">
        <f>'Fall Tiering and Targets'!$F$6</f>
        <v>Tier 5</v>
      </c>
      <c r="B9" s="69" t="str">
        <f>IF('Fall Tiering and Targets'!G6=0,"",'Fall Tiering and Targets'!G6)</f>
        <v/>
      </c>
      <c r="C9" s="43" t="str">
        <f>'H.M and A Calculation'!X6</f>
        <v/>
      </c>
      <c r="D9" s="37"/>
      <c r="E9" s="105"/>
      <c r="F9" s="105"/>
      <c r="G9" s="105"/>
      <c r="H9" s="105"/>
      <c r="I9" s="105"/>
      <c r="J9" s="105"/>
      <c r="K9" s="105"/>
      <c r="L9" s="105"/>
      <c r="M9" s="105"/>
      <c r="N9" s="105"/>
      <c r="O9" s="105"/>
    </row>
    <row r="10" spans="1:15" ht="20.25" thickTop="1" thickBot="1" x14ac:dyDescent="0.35">
      <c r="A10" s="70"/>
      <c r="B10" s="71"/>
      <c r="C10" s="72"/>
      <c r="D10" s="37"/>
      <c r="E10" s="105"/>
      <c r="F10" s="105"/>
      <c r="G10" s="105"/>
      <c r="H10" s="105"/>
      <c r="I10" s="105"/>
      <c r="J10" s="105"/>
      <c r="K10" s="105"/>
      <c r="L10" s="105"/>
      <c r="M10" s="105"/>
      <c r="N10" s="105"/>
      <c r="O10" s="105"/>
    </row>
    <row r="11" spans="1:15" ht="20.25" customHeight="1" thickTop="1" x14ac:dyDescent="0.25">
      <c r="A11" s="275" t="s">
        <v>77</v>
      </c>
      <c r="B11" s="276"/>
      <c r="C11" s="276"/>
      <c r="D11" s="105"/>
      <c r="E11" s="105"/>
      <c r="F11" s="105"/>
      <c r="G11" s="105"/>
      <c r="H11" s="105"/>
      <c r="I11" s="105"/>
      <c r="J11" s="105"/>
      <c r="K11" s="105"/>
      <c r="L11" s="105"/>
      <c r="M11" s="105"/>
      <c r="N11" s="105"/>
      <c r="O11" s="105"/>
    </row>
    <row r="12" spans="1:15" ht="15.75" thickBot="1" x14ac:dyDescent="0.3">
      <c r="A12" s="275"/>
      <c r="B12" s="276"/>
      <c r="C12" s="276"/>
      <c r="D12" s="105"/>
      <c r="E12" s="105"/>
      <c r="F12" s="105" t="s">
        <v>0</v>
      </c>
      <c r="G12" s="105"/>
      <c r="H12" s="105"/>
      <c r="I12" s="105"/>
      <c r="J12" s="105"/>
      <c r="K12" s="105"/>
      <c r="L12" s="105"/>
      <c r="M12" s="105"/>
      <c r="N12" s="105"/>
      <c r="O12" s="105"/>
    </row>
    <row r="13" spans="1:15" ht="39" thickTop="1" thickBot="1" x14ac:dyDescent="0.35">
      <c r="A13" s="40" t="s">
        <v>7</v>
      </c>
      <c r="B13" s="150" t="s">
        <v>75</v>
      </c>
      <c r="C13" s="151" t="s">
        <v>71</v>
      </c>
      <c r="D13" s="105"/>
      <c r="E13" s="105"/>
      <c r="F13" s="105"/>
      <c r="G13" s="105"/>
      <c r="H13" s="105"/>
      <c r="I13" s="105"/>
      <c r="J13" s="105"/>
      <c r="K13" s="105"/>
      <c r="L13" s="105"/>
      <c r="M13" s="105"/>
      <c r="N13" s="105"/>
      <c r="O13" s="105"/>
    </row>
    <row r="14" spans="1:15" ht="20.25" thickTop="1" thickBot="1" x14ac:dyDescent="0.35">
      <c r="A14" s="40" t="str">
        <f>'Fall Tiering and Targets'!$F$2</f>
        <v>Tier 1</v>
      </c>
      <c r="B14" s="152" t="str">
        <f>IF('Fall Tiering and Targets'!H2="", "", 'Fall Tiering and Targets'!H2)</f>
        <v/>
      </c>
      <c r="C14" s="153"/>
      <c r="D14" s="105"/>
      <c r="E14" s="105"/>
      <c r="F14" s="105"/>
      <c r="G14" s="105"/>
      <c r="H14" s="105"/>
      <c r="I14" s="105"/>
      <c r="J14" s="105"/>
      <c r="K14" s="105"/>
      <c r="L14" s="105"/>
      <c r="M14" s="105"/>
      <c r="N14" s="105"/>
      <c r="O14" s="105"/>
    </row>
    <row r="15" spans="1:15" ht="20.25" thickTop="1" thickBot="1" x14ac:dyDescent="0.35">
      <c r="A15" s="40" t="str">
        <f>'Fall Tiering and Targets'!$F$3</f>
        <v>Tier 2</v>
      </c>
      <c r="B15" s="152" t="str">
        <f>IF('Fall Tiering and Targets'!H3="", "", 'Fall Tiering and Targets'!H3)</f>
        <v/>
      </c>
      <c r="C15" s="153"/>
      <c r="D15" s="105"/>
      <c r="E15" s="105"/>
      <c r="F15" s="105"/>
      <c r="G15" s="132"/>
      <c r="H15" s="132"/>
      <c r="I15" s="105"/>
      <c r="J15" s="105"/>
      <c r="K15" s="105"/>
      <c r="L15" s="105"/>
      <c r="M15" s="105"/>
      <c r="N15" s="105"/>
      <c r="O15" s="105"/>
    </row>
    <row r="16" spans="1:15" ht="20.25" thickTop="1" thickBot="1" x14ac:dyDescent="0.35">
      <c r="A16" s="40" t="str">
        <f>'Fall Tiering and Targets'!$F$4</f>
        <v>Tier 3</v>
      </c>
      <c r="B16" s="152" t="str">
        <f>IF('Fall Tiering and Targets'!H4="", "", 'Fall Tiering and Targets'!H4)</f>
        <v/>
      </c>
      <c r="C16" s="153"/>
      <c r="D16" s="105"/>
      <c r="E16" s="105"/>
      <c r="F16" s="105"/>
      <c r="G16" s="105"/>
      <c r="H16" s="105"/>
      <c r="I16" s="105"/>
      <c r="J16" s="105"/>
      <c r="K16" s="105"/>
      <c r="L16" s="105"/>
      <c r="M16" s="105"/>
      <c r="N16" s="105"/>
      <c r="O16" s="105"/>
    </row>
    <row r="17" spans="1:15" ht="20.25" thickTop="1" thickBot="1" x14ac:dyDescent="0.35">
      <c r="A17" s="40" t="str">
        <f>'Fall Tiering and Targets'!$F$5</f>
        <v>Tier 4</v>
      </c>
      <c r="B17" s="152" t="str">
        <f>IF('Fall Tiering and Targets'!H5="", "", 'Fall Tiering and Targets'!H5)</f>
        <v/>
      </c>
      <c r="C17" s="153"/>
      <c r="D17" s="105"/>
      <c r="E17" s="105"/>
      <c r="F17" s="105"/>
      <c r="G17" s="105"/>
      <c r="H17" s="105"/>
      <c r="I17" s="105"/>
      <c r="J17" s="105"/>
      <c r="K17" s="105"/>
      <c r="L17" s="105"/>
      <c r="M17" s="105"/>
      <c r="N17" s="105"/>
      <c r="O17" s="105"/>
    </row>
    <row r="18" spans="1:15" ht="21" customHeight="1" thickTop="1" thickBot="1" x14ac:dyDescent="0.35">
      <c r="A18" s="40" t="str">
        <f>'Fall Tiering and Targets'!$F$6</f>
        <v>Tier 5</v>
      </c>
      <c r="B18" s="152" t="str">
        <f>IF('Fall Tiering and Targets'!H6="", "", 'Fall Tiering and Targets'!H6)</f>
        <v/>
      </c>
      <c r="C18" s="153"/>
      <c r="D18" s="105"/>
      <c r="E18" s="105"/>
      <c r="F18" s="105"/>
      <c r="G18" s="105"/>
      <c r="H18" s="105"/>
      <c r="I18" s="105"/>
      <c r="J18" s="105"/>
      <c r="K18" s="105"/>
      <c r="L18" s="105"/>
      <c r="M18" s="105"/>
      <c r="N18" s="105"/>
      <c r="O18" s="105"/>
    </row>
    <row r="19" spans="1:15" ht="21" customHeight="1" thickTop="1" thickBot="1" x14ac:dyDescent="0.35">
      <c r="A19" s="70"/>
      <c r="B19" s="71"/>
      <c r="C19" s="72"/>
      <c r="D19" s="105"/>
      <c r="E19" s="105"/>
      <c r="F19" s="105"/>
      <c r="G19" s="105"/>
      <c r="H19" s="105"/>
      <c r="I19" s="105"/>
      <c r="J19" s="105"/>
      <c r="K19" s="105"/>
      <c r="L19" s="105"/>
      <c r="M19" s="105"/>
      <c r="N19" s="105"/>
      <c r="O19" s="105"/>
    </row>
    <row r="20" spans="1:15" ht="15.75" thickTop="1" x14ac:dyDescent="0.25">
      <c r="A20" s="275" t="s">
        <v>78</v>
      </c>
      <c r="B20" s="276"/>
      <c r="C20" s="276"/>
      <c r="D20" s="105"/>
      <c r="E20" s="105"/>
      <c r="F20" s="105"/>
      <c r="G20" s="105"/>
      <c r="H20" s="105"/>
      <c r="I20" s="105"/>
      <c r="J20" s="105"/>
      <c r="K20" s="105"/>
      <c r="L20" s="105"/>
      <c r="M20" s="105"/>
      <c r="N20" s="105"/>
      <c r="O20" s="105"/>
    </row>
    <row r="21" spans="1:15" ht="15.75" thickBot="1" x14ac:dyDescent="0.3">
      <c r="A21" s="275"/>
      <c r="B21" s="276"/>
      <c r="C21" s="276"/>
      <c r="D21" s="105"/>
      <c r="E21" s="105"/>
      <c r="F21" s="105"/>
      <c r="G21" s="105"/>
      <c r="H21" s="105"/>
      <c r="I21" s="105"/>
      <c r="J21" s="105"/>
      <c r="K21" s="105"/>
      <c r="L21" s="105"/>
      <c r="M21" s="105"/>
      <c r="N21" s="105"/>
      <c r="O21" s="105"/>
    </row>
    <row r="22" spans="1:15" ht="57.75" customHeight="1" thickTop="1" thickBot="1" x14ac:dyDescent="0.35">
      <c r="A22" s="40" t="s">
        <v>7</v>
      </c>
      <c r="B22" s="150" t="s">
        <v>74</v>
      </c>
      <c r="C22" s="151" t="s">
        <v>148</v>
      </c>
      <c r="D22" s="68" t="s">
        <v>92</v>
      </c>
      <c r="E22" s="278" t="s">
        <v>169</v>
      </c>
      <c r="F22" s="279"/>
      <c r="G22" s="279"/>
      <c r="H22" s="279"/>
      <c r="I22" s="279"/>
      <c r="J22" s="105"/>
      <c r="K22" s="105"/>
      <c r="L22" s="105"/>
      <c r="M22" s="105"/>
      <c r="N22" s="105"/>
      <c r="O22" s="105"/>
    </row>
    <row r="23" spans="1:15" ht="20.25" thickTop="1" thickBot="1" x14ac:dyDescent="0.35">
      <c r="A23" s="40" t="str">
        <f>'Fall Tiering and Targets'!$F$2</f>
        <v>Tier 1</v>
      </c>
      <c r="B23" s="154" t="str">
        <f>IF('Fall Tiering and Targets'!J2="", "", 'Fall Tiering and Targets'!J2)</f>
        <v/>
      </c>
      <c r="C23" s="155"/>
      <c r="D23" s="76" t="str">
        <f>IF(ISERROR(IF(C23="",ROUNDUP(B23*C5,0))),"",IF(C23="",ROUNDUP(B23*C5,0), ROUNDUP(C23*C5,0)))</f>
        <v/>
      </c>
      <c r="E23" s="278"/>
      <c r="F23" s="279"/>
      <c r="G23" s="279"/>
      <c r="H23" s="279"/>
      <c r="I23" s="279"/>
      <c r="J23" s="105"/>
      <c r="K23" s="105"/>
      <c r="L23" s="105"/>
      <c r="M23" s="105"/>
      <c r="N23" s="105"/>
      <c r="O23" s="105"/>
    </row>
    <row r="24" spans="1:15" ht="20.25" thickTop="1" thickBot="1" x14ac:dyDescent="0.35">
      <c r="A24" s="40" t="str">
        <f>'Fall Tiering and Targets'!$F$3</f>
        <v>Tier 2</v>
      </c>
      <c r="B24" s="154" t="str">
        <f>IF('Fall Tiering and Targets'!J3="", "", 'Fall Tiering and Targets'!J3)</f>
        <v/>
      </c>
      <c r="C24" s="155"/>
      <c r="D24" s="76" t="str">
        <f t="shared" ref="D24:D27" si="0">IF(ISERROR(IF(C24="",ROUNDUP(B24*C6,0))),"",IF(C24="",ROUNDUP(B24*C6,0), ROUNDUP(C24*C6,0)))</f>
        <v/>
      </c>
      <c r="E24" s="278"/>
      <c r="F24" s="279"/>
      <c r="G24" s="279"/>
      <c r="H24" s="279"/>
      <c r="I24" s="279"/>
      <c r="J24" s="105"/>
      <c r="K24" s="105"/>
      <c r="L24" s="105"/>
      <c r="M24" s="105"/>
      <c r="N24" s="105"/>
      <c r="O24" s="105"/>
    </row>
    <row r="25" spans="1:15" ht="20.25" thickTop="1" thickBot="1" x14ac:dyDescent="0.35">
      <c r="A25" s="40" t="str">
        <f>'Fall Tiering and Targets'!$F$4</f>
        <v>Tier 3</v>
      </c>
      <c r="B25" s="154" t="str">
        <f>IF('Fall Tiering and Targets'!J4="", "", 'Fall Tiering and Targets'!J4)</f>
        <v/>
      </c>
      <c r="C25" s="155"/>
      <c r="D25" s="76" t="str">
        <f t="shared" si="0"/>
        <v/>
      </c>
      <c r="E25" s="278"/>
      <c r="F25" s="279"/>
      <c r="G25" s="279"/>
      <c r="H25" s="279"/>
      <c r="I25" s="279"/>
      <c r="J25" s="105"/>
      <c r="K25" s="105"/>
      <c r="L25" s="105"/>
      <c r="M25" s="105"/>
      <c r="N25" s="105"/>
      <c r="O25" s="105"/>
    </row>
    <row r="26" spans="1:15" ht="20.25" thickTop="1" thickBot="1" x14ac:dyDescent="0.35">
      <c r="A26" s="40" t="str">
        <f>'Fall Tiering and Targets'!$F$5</f>
        <v>Tier 4</v>
      </c>
      <c r="B26" s="154" t="str">
        <f>IF('Fall Tiering and Targets'!J5="", "", 'Fall Tiering and Targets'!J5)</f>
        <v/>
      </c>
      <c r="C26" s="155"/>
      <c r="D26" s="76" t="str">
        <f t="shared" si="0"/>
        <v/>
      </c>
      <c r="E26" s="278"/>
      <c r="F26" s="279"/>
      <c r="G26" s="279"/>
      <c r="H26" s="279"/>
      <c r="I26" s="279"/>
      <c r="J26" s="105"/>
      <c r="K26" s="105"/>
      <c r="L26" s="105"/>
      <c r="M26" s="105"/>
      <c r="N26" s="105"/>
      <c r="O26" s="105"/>
    </row>
    <row r="27" spans="1:15" ht="20.25" thickTop="1" thickBot="1" x14ac:dyDescent="0.35">
      <c r="A27" s="40" t="str">
        <f>'Fall Tiering and Targets'!$F$6</f>
        <v>Tier 5</v>
      </c>
      <c r="B27" s="154" t="str">
        <f>IF('Fall Tiering and Targets'!J6="", "", 'Fall Tiering and Targets'!J6)</f>
        <v/>
      </c>
      <c r="C27" s="155"/>
      <c r="D27" s="76" t="str">
        <f t="shared" si="0"/>
        <v/>
      </c>
      <c r="E27" s="105"/>
      <c r="F27" s="105"/>
      <c r="G27" s="105"/>
      <c r="H27" s="105"/>
      <c r="I27" s="105"/>
      <c r="J27" s="105"/>
      <c r="K27" s="105"/>
      <c r="L27" s="105"/>
      <c r="M27" s="105"/>
      <c r="N27" s="105"/>
      <c r="O27" s="105"/>
    </row>
    <row r="28" spans="1:15" ht="15.75" thickTop="1" x14ac:dyDescent="0.25">
      <c r="A28" s="105"/>
      <c r="B28" s="105"/>
      <c r="C28" s="105"/>
      <c r="D28" s="105"/>
      <c r="E28" s="105"/>
      <c r="F28" s="105"/>
      <c r="G28" s="105"/>
      <c r="H28" s="105"/>
      <c r="I28" s="105"/>
      <c r="J28" s="105"/>
      <c r="K28" s="105"/>
      <c r="L28" s="105"/>
      <c r="M28" s="105"/>
      <c r="N28" s="105"/>
      <c r="O28" s="105"/>
    </row>
    <row r="29" spans="1:15" x14ac:dyDescent="0.25">
      <c r="A29" s="105"/>
      <c r="B29" s="105"/>
      <c r="C29" s="105"/>
      <c r="D29" s="105"/>
      <c r="E29" s="105"/>
      <c r="F29" s="105"/>
      <c r="G29" s="105"/>
      <c r="H29" s="105"/>
      <c r="I29" s="105"/>
      <c r="J29" s="105"/>
      <c r="K29" s="105"/>
      <c r="L29" s="105"/>
      <c r="M29" s="105"/>
      <c r="N29" s="105"/>
      <c r="O29" s="105"/>
    </row>
    <row r="30" spans="1:15" x14ac:dyDescent="0.25">
      <c r="A30" s="105"/>
      <c r="B30" s="105"/>
      <c r="C30" s="105"/>
      <c r="D30" s="105"/>
      <c r="E30" s="105"/>
      <c r="F30" s="105"/>
      <c r="G30" s="105"/>
      <c r="H30" s="105"/>
      <c r="I30" s="105"/>
      <c r="J30" s="105"/>
      <c r="K30" s="105"/>
      <c r="L30" s="105"/>
      <c r="M30" s="105"/>
      <c r="N30" s="105"/>
      <c r="O30" s="105"/>
    </row>
    <row r="31" spans="1:15" x14ac:dyDescent="0.25">
      <c r="A31" s="105"/>
      <c r="B31" s="105"/>
      <c r="C31" s="105"/>
      <c r="D31" s="105"/>
      <c r="E31" s="105"/>
      <c r="F31" s="105"/>
      <c r="G31" s="105"/>
      <c r="H31" s="105"/>
      <c r="I31" s="105"/>
      <c r="J31" s="105"/>
      <c r="K31" s="105"/>
      <c r="L31" s="105"/>
      <c r="M31" s="105"/>
      <c r="N31" s="105"/>
      <c r="O31" s="105"/>
    </row>
    <row r="32" spans="1:15" x14ac:dyDescent="0.25">
      <c r="A32" s="105"/>
      <c r="B32" s="105"/>
      <c r="C32" s="105"/>
      <c r="D32" s="105"/>
      <c r="E32" s="105"/>
      <c r="F32" s="105"/>
      <c r="G32" s="105"/>
      <c r="H32" s="105"/>
      <c r="I32" s="105"/>
      <c r="J32" s="105"/>
      <c r="K32" s="105"/>
      <c r="L32" s="105"/>
      <c r="M32" s="105"/>
      <c r="N32" s="105"/>
      <c r="O32" s="105"/>
    </row>
    <row r="33" spans="1:15" x14ac:dyDescent="0.25">
      <c r="A33" s="105"/>
      <c r="B33" s="105"/>
      <c r="C33" s="105"/>
      <c r="D33" s="105"/>
      <c r="E33" s="105"/>
      <c r="F33" s="105"/>
      <c r="G33" s="105"/>
      <c r="H33" s="105"/>
      <c r="I33" s="105"/>
      <c r="J33" s="105"/>
      <c r="K33" s="105"/>
      <c r="L33" s="105"/>
      <c r="M33" s="105"/>
      <c r="N33" s="105"/>
      <c r="O33" s="105"/>
    </row>
    <row r="34" spans="1:15" x14ac:dyDescent="0.25">
      <c r="A34" s="105"/>
      <c r="B34" s="105"/>
      <c r="C34" s="105"/>
      <c r="D34" s="105"/>
      <c r="E34" s="105"/>
      <c r="F34" s="105"/>
      <c r="G34" s="105"/>
      <c r="H34" s="105"/>
      <c r="I34" s="105"/>
      <c r="J34" s="105"/>
      <c r="K34" s="105"/>
      <c r="L34" s="105"/>
      <c r="M34" s="105"/>
      <c r="N34" s="105"/>
      <c r="O34" s="105"/>
    </row>
    <row r="35" spans="1:15" x14ac:dyDescent="0.25">
      <c r="A35" s="105"/>
      <c r="B35" s="105"/>
      <c r="C35" s="105"/>
      <c r="D35" s="105"/>
      <c r="E35" s="105"/>
      <c r="F35" s="105"/>
      <c r="G35" s="105"/>
      <c r="H35" s="105"/>
      <c r="I35" s="105"/>
      <c r="J35" s="105"/>
      <c r="K35" s="105"/>
      <c r="L35" s="105"/>
      <c r="M35" s="105"/>
      <c r="N35" s="105"/>
      <c r="O35" s="105"/>
    </row>
    <row r="36" spans="1:15" x14ac:dyDescent="0.25">
      <c r="A36" s="105"/>
      <c r="B36" s="105"/>
      <c r="C36" s="105"/>
      <c r="D36" s="105"/>
      <c r="E36" s="105"/>
      <c r="F36" s="105"/>
      <c r="G36" s="105"/>
      <c r="H36" s="105"/>
      <c r="I36" s="105"/>
      <c r="J36" s="105"/>
      <c r="K36" s="105"/>
      <c r="L36" s="105"/>
      <c r="M36" s="105"/>
      <c r="N36" s="105"/>
      <c r="O36" s="105"/>
    </row>
    <row r="37" spans="1:15" x14ac:dyDescent="0.25">
      <c r="A37" s="105"/>
      <c r="B37" s="105"/>
      <c r="C37" s="105"/>
      <c r="D37" s="105"/>
      <c r="E37" s="105"/>
      <c r="F37" s="105"/>
      <c r="G37" s="105"/>
      <c r="H37" s="105"/>
      <c r="I37" s="105"/>
      <c r="J37" s="105"/>
      <c r="K37" s="105"/>
      <c r="L37" s="105"/>
      <c r="M37" s="105"/>
      <c r="N37" s="105"/>
      <c r="O37" s="105"/>
    </row>
    <row r="38" spans="1:15" x14ac:dyDescent="0.25">
      <c r="A38" s="105"/>
      <c r="B38" s="105"/>
      <c r="C38" s="105"/>
      <c r="D38" s="105"/>
      <c r="E38" s="105"/>
      <c r="F38" s="105"/>
      <c r="G38" s="105"/>
      <c r="H38" s="105"/>
      <c r="I38" s="105"/>
      <c r="J38" s="105"/>
      <c r="K38" s="105"/>
      <c r="L38" s="105"/>
      <c r="M38" s="105"/>
      <c r="N38" s="105"/>
      <c r="O38" s="105"/>
    </row>
    <row r="39" spans="1:15" x14ac:dyDescent="0.25">
      <c r="A39" s="105"/>
      <c r="B39" s="105"/>
      <c r="C39" s="105"/>
      <c r="D39" s="105"/>
      <c r="E39" s="105"/>
      <c r="F39" s="105"/>
      <c r="G39" s="105"/>
      <c r="H39" s="105"/>
      <c r="I39" s="105"/>
      <c r="J39" s="105"/>
      <c r="K39" s="105"/>
      <c r="L39" s="105"/>
      <c r="M39" s="105"/>
      <c r="N39" s="105"/>
      <c r="O39" s="105"/>
    </row>
    <row r="40" spans="1:15" x14ac:dyDescent="0.25">
      <c r="A40" s="105"/>
      <c r="B40" s="105"/>
      <c r="C40" s="105"/>
      <c r="D40" s="105"/>
      <c r="E40" s="105"/>
      <c r="F40" s="105"/>
      <c r="G40" s="105"/>
      <c r="H40" s="105"/>
      <c r="I40" s="105"/>
      <c r="J40" s="105"/>
      <c r="K40" s="105"/>
      <c r="L40" s="105"/>
      <c r="M40" s="105"/>
      <c r="N40" s="105"/>
      <c r="O40" s="105"/>
    </row>
    <row r="41" spans="1:15" x14ac:dyDescent="0.25">
      <c r="A41" s="105"/>
      <c r="B41" s="105"/>
      <c r="C41" s="105"/>
      <c r="D41" s="105"/>
      <c r="E41" s="105"/>
      <c r="F41" s="105"/>
      <c r="G41" s="105"/>
      <c r="H41" s="105"/>
      <c r="I41" s="105"/>
      <c r="J41" s="105"/>
      <c r="K41" s="105"/>
      <c r="L41" s="105"/>
      <c r="M41" s="105"/>
      <c r="N41" s="105"/>
      <c r="O41" s="105"/>
    </row>
    <row r="42" spans="1:15" x14ac:dyDescent="0.25">
      <c r="A42" s="105"/>
      <c r="B42" s="105"/>
      <c r="C42" s="105"/>
      <c r="D42" s="105"/>
      <c r="E42" s="105"/>
      <c r="F42" s="105"/>
      <c r="G42" s="105"/>
      <c r="H42" s="105"/>
      <c r="I42" s="105"/>
      <c r="J42" s="105"/>
      <c r="K42" s="105"/>
      <c r="L42" s="105"/>
      <c r="M42" s="105"/>
      <c r="N42" s="105"/>
      <c r="O42" s="105"/>
    </row>
    <row r="43" spans="1:15" x14ac:dyDescent="0.25">
      <c r="A43" s="105"/>
      <c r="B43" s="105"/>
      <c r="C43" s="105"/>
      <c r="D43" s="105"/>
      <c r="E43" s="105"/>
      <c r="F43" s="105"/>
      <c r="G43" s="105"/>
      <c r="H43" s="105"/>
      <c r="I43" s="105"/>
      <c r="J43" s="105"/>
      <c r="K43" s="105"/>
      <c r="L43" s="105"/>
      <c r="M43" s="105"/>
      <c r="N43" s="105"/>
      <c r="O43" s="105"/>
    </row>
    <row r="44" spans="1:15" x14ac:dyDescent="0.25">
      <c r="A44" s="105"/>
      <c r="B44" s="105"/>
      <c r="C44" s="105"/>
      <c r="D44" s="105"/>
      <c r="E44" s="105"/>
      <c r="F44" s="105"/>
      <c r="G44" s="105"/>
      <c r="H44" s="105"/>
      <c r="I44" s="105"/>
      <c r="J44" s="105"/>
      <c r="K44" s="105"/>
      <c r="L44" s="105"/>
      <c r="M44" s="105"/>
      <c r="N44" s="105"/>
      <c r="O44" s="105"/>
    </row>
    <row r="45" spans="1:15" x14ac:dyDescent="0.25">
      <c r="A45" s="105"/>
      <c r="B45" s="105"/>
      <c r="C45" s="105"/>
      <c r="D45" s="105"/>
      <c r="E45" s="105"/>
      <c r="F45" s="105"/>
      <c r="G45" s="105"/>
      <c r="H45" s="105"/>
      <c r="I45" s="105"/>
      <c r="J45" s="105"/>
      <c r="K45" s="105"/>
      <c r="L45" s="105"/>
      <c r="M45" s="105"/>
      <c r="N45" s="105"/>
      <c r="O45" s="105"/>
    </row>
    <row r="46" spans="1:15" x14ac:dyDescent="0.25">
      <c r="A46" s="105"/>
      <c r="B46" s="105"/>
      <c r="C46" s="105"/>
      <c r="D46" s="105"/>
      <c r="E46" s="105"/>
      <c r="F46" s="105"/>
      <c r="G46" s="105"/>
      <c r="H46" s="105"/>
      <c r="I46" s="105"/>
      <c r="J46" s="105"/>
      <c r="K46" s="105"/>
      <c r="L46" s="105"/>
      <c r="M46" s="105"/>
      <c r="N46" s="105"/>
      <c r="O46" s="105"/>
    </row>
    <row r="47" spans="1:15" x14ac:dyDescent="0.25">
      <c r="A47" s="105"/>
      <c r="B47" s="105"/>
      <c r="C47" s="105"/>
      <c r="D47" s="105"/>
      <c r="E47" s="105"/>
      <c r="F47" s="105"/>
      <c r="G47" s="105"/>
      <c r="H47" s="105"/>
      <c r="I47" s="105"/>
      <c r="J47" s="105"/>
      <c r="K47" s="105"/>
      <c r="L47" s="105"/>
      <c r="M47" s="105"/>
      <c r="N47" s="105"/>
      <c r="O47" s="105"/>
    </row>
    <row r="48" spans="1:15" x14ac:dyDescent="0.25">
      <c r="A48" s="105"/>
      <c r="B48" s="105"/>
      <c r="C48" s="105"/>
      <c r="D48" s="105"/>
      <c r="E48" s="105"/>
      <c r="F48" s="105"/>
      <c r="G48" s="105"/>
      <c r="H48" s="105"/>
      <c r="I48" s="105"/>
      <c r="J48" s="105"/>
      <c r="K48" s="105"/>
      <c r="L48" s="105"/>
      <c r="M48" s="105"/>
      <c r="N48" s="105"/>
      <c r="O48" s="105"/>
    </row>
  </sheetData>
  <sheetProtection algorithmName="SHA-512" hashValue="IvNfJiaqKALaO7QhNK5OYDGXaL0Re18HsUNpuKdi4UX56QjNXoCi48QUFXfIHJXTPF349uEDgDl/K1ngeiy4/w==" saltValue="2T+N7pEfnq6Gm8TvZye+Qw==" spinCount="100000" sheet="1" objects="1" scenarios="1" selectLockedCells="1"/>
  <mergeCells count="5">
    <mergeCell ref="A11:C12"/>
    <mergeCell ref="A20:C21"/>
    <mergeCell ref="A1:B1"/>
    <mergeCell ref="E1:J6"/>
    <mergeCell ref="E22:I2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238"/>
  <sheetViews>
    <sheetView topLeftCell="D1" workbookViewId="0">
      <selection activeCell="O17" sqref="O17"/>
    </sheetView>
  </sheetViews>
  <sheetFormatPr defaultColWidth="8.85546875" defaultRowHeight="15" x14ac:dyDescent="0.25"/>
  <cols>
    <col min="2" max="2" width="18.140625" customWidth="1"/>
    <col min="3" max="3" width="19.140625" customWidth="1"/>
    <col min="4" max="4" width="17.28515625" customWidth="1"/>
    <col min="6" max="6" width="19.7109375" customWidth="1"/>
    <col min="9" max="10" width="21.85546875" customWidth="1"/>
  </cols>
  <sheetData>
    <row r="1" spans="1:16" x14ac:dyDescent="0.25">
      <c r="B1" t="s">
        <v>94</v>
      </c>
      <c r="C1" t="s">
        <v>95</v>
      </c>
      <c r="D1" t="s">
        <v>96</v>
      </c>
      <c r="F1" t="s">
        <v>97</v>
      </c>
      <c r="G1" t="s">
        <v>98</v>
      </c>
    </row>
    <row r="2" spans="1:16" x14ac:dyDescent="0.25">
      <c r="B2" t="str">
        <f>'H.M and A Calculation'!W2</f>
        <v>Tier 1</v>
      </c>
      <c r="C2" t="e">
        <f>'H.M and A Calculation'!Y2</f>
        <v>#VALUE!</v>
      </c>
      <c r="D2">
        <f>'H.M and A Calculation'!Y14</f>
        <v>0</v>
      </c>
      <c r="F2">
        <f>COUNTIF($F$11:$F$222, B2)</f>
        <v>0</v>
      </c>
      <c r="G2" t="e">
        <f>F2-C2</f>
        <v>#VALUE!</v>
      </c>
    </row>
    <row r="3" spans="1:16" x14ac:dyDescent="0.25">
      <c r="B3" t="str">
        <f>'H.M and A Calculation'!W3</f>
        <v>Tier 2</v>
      </c>
      <c r="C3" t="e">
        <f>'H.M and A Calculation'!Y3</f>
        <v>#VALUE!</v>
      </c>
      <c r="D3">
        <f>'H.M and A Calculation'!Y15</f>
        <v>0</v>
      </c>
      <c r="F3">
        <f>COUNTIF($F$11:$F$222, B3)</f>
        <v>0</v>
      </c>
      <c r="G3" t="e">
        <f>F3-C3</f>
        <v>#VALUE!</v>
      </c>
    </row>
    <row r="4" spans="1:16" x14ac:dyDescent="0.25">
      <c r="B4" t="str">
        <f>'H.M and A Calculation'!W4</f>
        <v>Tier 3</v>
      </c>
      <c r="C4" t="e">
        <f>'H.M and A Calculation'!Y4</f>
        <v>#VALUE!</v>
      </c>
      <c r="D4">
        <f>'H.M and A Calculation'!Y16</f>
        <v>0</v>
      </c>
      <c r="F4">
        <f>COUNTIF($F$11:$F$222, B4)</f>
        <v>0</v>
      </c>
      <c r="G4" t="e">
        <f>F4-C4</f>
        <v>#VALUE!</v>
      </c>
    </row>
    <row r="5" spans="1:16" x14ac:dyDescent="0.25">
      <c r="B5" t="str">
        <f>'H.M and A Calculation'!W5</f>
        <v>Tier 4</v>
      </c>
      <c r="C5" t="e">
        <f>'H.M and A Calculation'!Y5</f>
        <v>#VALUE!</v>
      </c>
      <c r="D5">
        <f>'H.M and A Calculation'!Y17</f>
        <v>0</v>
      </c>
    </row>
    <row r="6" spans="1:16" x14ac:dyDescent="0.25">
      <c r="B6" t="str">
        <f>'H.M and A Calculation'!W6</f>
        <v>Tier 5</v>
      </c>
      <c r="C6" t="e">
        <f>'H.M and A Calculation'!Y6</f>
        <v>#VALUE!</v>
      </c>
      <c r="D6">
        <f>'H.M and A Calculation'!Y18</f>
        <v>0</v>
      </c>
    </row>
    <row r="7" spans="1:16" x14ac:dyDescent="0.25">
      <c r="A7" t="s">
        <v>99</v>
      </c>
      <c r="K7">
        <f>D2</f>
        <v>0</v>
      </c>
      <c r="L7">
        <f>IF(D3="", $D$7, D3)</f>
        <v>0</v>
      </c>
      <c r="M7">
        <f>IF(D4="", $D$7, D4)</f>
        <v>0</v>
      </c>
      <c r="N7">
        <f>IF(D5="", $D$7, D5)</f>
        <v>0</v>
      </c>
      <c r="O7">
        <f>IF(D6="", $D$7, D6)</f>
        <v>0</v>
      </c>
    </row>
    <row r="8" spans="1:16" ht="15.75" thickBot="1" x14ac:dyDescent="0.3">
      <c r="J8" t="s">
        <v>159</v>
      </c>
      <c r="K8" t="str">
        <f>I9</f>
        <v>Tier 1</v>
      </c>
      <c r="L8" t="str">
        <f>I10</f>
        <v>Tier 2</v>
      </c>
      <c r="M8" t="str">
        <f>I11</f>
        <v>Tier 3</v>
      </c>
      <c r="N8" t="str">
        <f>I12</f>
        <v>Tier 4</v>
      </c>
      <c r="O8" t="str">
        <f>I13</f>
        <v>Tier 5</v>
      </c>
    </row>
    <row r="9" spans="1:16" ht="23.25" customHeight="1" thickTop="1" x14ac:dyDescent="0.25">
      <c r="A9" s="280" t="s">
        <v>5</v>
      </c>
      <c r="B9" s="282" t="s">
        <v>2</v>
      </c>
      <c r="C9" s="284" t="s">
        <v>101</v>
      </c>
      <c r="D9" s="286" t="s">
        <v>102</v>
      </c>
      <c r="F9" s="288" t="s">
        <v>100</v>
      </c>
      <c r="I9" t="str">
        <f>B2</f>
        <v>Tier 1</v>
      </c>
      <c r="J9">
        <f>COUNTIFS($B$11:$B$202, $I9, $D$11:$D$202, "&lt;"&amp;K$7)</f>
        <v>0</v>
      </c>
      <c r="K9" s="11">
        <f>COUNTIFS($B$11:$B$202, $I9, $D$11:$D$202, "&gt;="&amp;K$7, $D$11:$D$202, "&lt;"&amp;L$7)</f>
        <v>0</v>
      </c>
      <c r="L9" s="11">
        <f t="shared" ref="L9:O9" si="0">COUNTIFS($B$11:$B$202, $I9, $D$11:$D$202, "&gt;="&amp;L$7, $D$11:$D$202, "&lt;"&amp;M$7)</f>
        <v>0</v>
      </c>
      <c r="M9" s="11">
        <f>COUNTIFS($B$11:$B$202, $I9, $D$11:$D$202, "&gt;="&amp;M$7, $D$11:$D$202, "&lt;"&amp;N$7)</f>
        <v>0</v>
      </c>
      <c r="N9" s="11">
        <f t="shared" si="0"/>
        <v>0</v>
      </c>
      <c r="O9" s="11">
        <f t="shared" si="0"/>
        <v>0</v>
      </c>
      <c r="P9">
        <f>SUM(J9:O9)</f>
        <v>0</v>
      </c>
    </row>
    <row r="10" spans="1:16" ht="23.25" customHeight="1" thickBot="1" x14ac:dyDescent="0.3">
      <c r="A10" s="281"/>
      <c r="B10" s="283"/>
      <c r="C10" s="285"/>
      <c r="D10" s="287"/>
      <c r="F10" s="288"/>
      <c r="G10">
        <f>COUNTIF(G11:G62, "different")</f>
        <v>0</v>
      </c>
      <c r="I10" t="str">
        <f t="shared" ref="I10:I13" si="1">B3</f>
        <v>Tier 2</v>
      </c>
      <c r="J10">
        <f t="shared" ref="J10:J13" si="2">COUNTIFS($B$11:$B$202, $I10, $D$11:$D$202, "&lt;"&amp;K$7)</f>
        <v>0</v>
      </c>
      <c r="K10" s="11">
        <f>COUNTIFS($B$11:$B$202, $I10, $D$11:$D$202, "&gt;="&amp;K$7, $D$11:$D$202, "&lt;"&amp;L$7)</f>
        <v>0</v>
      </c>
      <c r="L10" s="11">
        <f t="shared" ref="L10:O10" si="3">COUNTIFS($B$11:$B$202, $I10, $D$11:$D$202, "&gt;="&amp;L$7, $D$11:$D$202, "&lt;"&amp;M$7)</f>
        <v>0</v>
      </c>
      <c r="M10" s="11">
        <f t="shared" si="3"/>
        <v>0</v>
      </c>
      <c r="N10" s="11">
        <f t="shared" si="3"/>
        <v>0</v>
      </c>
      <c r="O10" s="11">
        <f t="shared" si="3"/>
        <v>0</v>
      </c>
      <c r="P10">
        <f t="shared" ref="P10:P13" si="4">SUM(J10:O10)</f>
        <v>0</v>
      </c>
    </row>
    <row r="11" spans="1:16" ht="15.75" thickTop="1" x14ac:dyDescent="0.25">
      <c r="A11" t="str">
        <f>IF('Finish SGO'!A5="", "", 'Finish SGO'!A5)</f>
        <v/>
      </c>
      <c r="B11" t="str">
        <f>IF('Finish SGO'!B5="", "", 'Finish SGO'!B5)</f>
        <v/>
      </c>
      <c r="C11" t="str">
        <f>IF('Finish SGO'!C5="", "", 'Finish SGO'!C5)</f>
        <v/>
      </c>
      <c r="D11" t="str">
        <f>IF('Finish SGO'!D5="", "", 'Finish SGO'!D5)</f>
        <v/>
      </c>
      <c r="F11" t="str">
        <f>IF(AND(C11=""),"",IF(AND(D11&lt;$D$2), B11,IF(AND($D$2&lt;=D11&lt;$D$3),$B$2,IF(OR(AND($D$3&lt;=D11, D11&lt;$D$4,B11=$B$2),(AND($D$3&lt;=D11, $D$4=""))),$B$3,IF(AND($D$3&lt;=D11, D11&lt;=$D$4,B11=$B$4),$B$4,IF(AND($D$3&lt;=D11, D11&lt;$D$4,B11=$B$3),$B$3,IF(AND($D$4&lt;=D11,B11=$B$2),$B$4,IF(AND($D$4&lt;=D11,B11=$B$3),$B$4,B11))))))))</f>
        <v/>
      </c>
      <c r="G11" t="str">
        <f>IF(B11="","",IF(F11=B11,"same","different"))</f>
        <v/>
      </c>
      <c r="I11" t="str">
        <f t="shared" si="1"/>
        <v>Tier 3</v>
      </c>
      <c r="J11">
        <f t="shared" si="2"/>
        <v>0</v>
      </c>
      <c r="K11" s="11">
        <f t="shared" ref="K11:O11" si="5">COUNTIFS($B$11:$B$202, $I11, $D$11:$D$202, "&gt;="&amp;K$7, $D$11:$D$202, "&lt;"&amp;L$7)</f>
        <v>0</v>
      </c>
      <c r="L11" s="11">
        <f t="shared" si="5"/>
        <v>0</v>
      </c>
      <c r="M11" s="11">
        <f t="shared" si="5"/>
        <v>0</v>
      </c>
      <c r="N11" s="11">
        <f t="shared" si="5"/>
        <v>0</v>
      </c>
      <c r="O11" s="11">
        <f t="shared" si="5"/>
        <v>0</v>
      </c>
      <c r="P11">
        <f t="shared" si="4"/>
        <v>0</v>
      </c>
    </row>
    <row r="12" spans="1:16" x14ac:dyDescent="0.25">
      <c r="A12" t="str">
        <f>IF('Finish SGO'!A6="", "", 'Finish SGO'!A6)</f>
        <v/>
      </c>
      <c r="B12" t="str">
        <f>IF('Finish SGO'!B6="", "", 'Finish SGO'!B6)</f>
        <v/>
      </c>
      <c r="C12" t="str">
        <f>IF('Finish SGO'!C6="", "", 'Finish SGO'!C6)</f>
        <v/>
      </c>
      <c r="D12" t="str">
        <f>IF('Finish SGO'!D6="", "", 'Finish SGO'!D6)</f>
        <v/>
      </c>
      <c r="F12" t="str">
        <f t="shared" ref="F12:F75" si="6">IF(AND(C12=""),"",IF(AND(D12&lt;$D$2), B12,IF(AND($D$2&lt;=D12&lt;$D$3),$B$2,IF(OR(AND($D$3&lt;=D12, D12&lt;$D$4,B12=$B$2),(AND($D$3&lt;=D12, $D$4=""))),$B$3,IF(AND($D$3&lt;=D12, D12&lt;=$D$4,B12=$B$4),$B$4,IF(AND($D$3&lt;=D12, D12&lt;$D$4,B12=$B$3),$B$3,IF(AND($D$4&lt;=D12,B12=$B$2),$B$4,IF(AND($D$4&lt;=D12,B12=$B$3),$B$4,B12))))))))</f>
        <v/>
      </c>
      <c r="G12" t="str">
        <f t="shared" ref="G12:G75" si="7">IF(B12="","",IF(F12=B12,"same","different"))</f>
        <v/>
      </c>
      <c r="I12" t="str">
        <f t="shared" si="1"/>
        <v>Tier 4</v>
      </c>
      <c r="J12">
        <f t="shared" si="2"/>
        <v>0</v>
      </c>
      <c r="K12" s="11">
        <f t="shared" ref="K12:O12" si="8">COUNTIFS($B$11:$B$202, $I12, $D$11:$D$202, "&gt;="&amp;K$7, $D$11:$D$202, "&lt;"&amp;L$7)</f>
        <v>0</v>
      </c>
      <c r="L12" s="11">
        <f t="shared" si="8"/>
        <v>0</v>
      </c>
      <c r="M12" s="11">
        <f t="shared" si="8"/>
        <v>0</v>
      </c>
      <c r="N12" s="11">
        <f t="shared" si="8"/>
        <v>0</v>
      </c>
      <c r="O12" s="11">
        <f t="shared" si="8"/>
        <v>0</v>
      </c>
      <c r="P12">
        <f t="shared" si="4"/>
        <v>0</v>
      </c>
    </row>
    <row r="13" spans="1:16" x14ac:dyDescent="0.25">
      <c r="A13" t="str">
        <f>IF('Finish SGO'!A7="", "", 'Finish SGO'!A7)</f>
        <v/>
      </c>
      <c r="B13" t="str">
        <f>IF('Finish SGO'!B7="", "", 'Finish SGO'!B7)</f>
        <v/>
      </c>
      <c r="C13" t="str">
        <f>IF('Finish SGO'!C7="", "", 'Finish SGO'!C7)</f>
        <v/>
      </c>
      <c r="D13" t="str">
        <f>IF('Finish SGO'!D7="", "", 'Finish SGO'!D7)</f>
        <v/>
      </c>
      <c r="F13" t="str">
        <f t="shared" si="6"/>
        <v/>
      </c>
      <c r="G13" t="str">
        <f t="shared" si="7"/>
        <v/>
      </c>
      <c r="I13" t="str">
        <f t="shared" si="1"/>
        <v>Tier 5</v>
      </c>
      <c r="J13">
        <f t="shared" si="2"/>
        <v>0</v>
      </c>
      <c r="K13" s="11">
        <f t="shared" ref="K13:O13" si="9">COUNTIFS($B$11:$B$202, $I13, $D$11:$D$202, "&gt;="&amp;K$7, $D$11:$D$202, "&lt;"&amp;L$7)</f>
        <v>0</v>
      </c>
      <c r="L13" s="11">
        <f t="shared" si="9"/>
        <v>0</v>
      </c>
      <c r="M13" s="11">
        <f t="shared" si="9"/>
        <v>0</v>
      </c>
      <c r="N13" s="11">
        <f t="shared" si="9"/>
        <v>0</v>
      </c>
      <c r="O13" s="11">
        <f t="shared" si="9"/>
        <v>0</v>
      </c>
      <c r="P13">
        <f t="shared" si="4"/>
        <v>0</v>
      </c>
    </row>
    <row r="14" spans="1:16" x14ac:dyDescent="0.25">
      <c r="A14" t="str">
        <f>IF('Finish SGO'!A8="", "", 'Finish SGO'!A8)</f>
        <v/>
      </c>
      <c r="B14" t="str">
        <f>IF('Finish SGO'!B8="", "", 'Finish SGO'!B8)</f>
        <v/>
      </c>
      <c r="C14" t="str">
        <f>IF('Finish SGO'!C8="", "", 'Finish SGO'!C8)</f>
        <v/>
      </c>
      <c r="D14" t="str">
        <f>IF('Finish SGO'!D8="", "", 'Finish SGO'!D8)</f>
        <v/>
      </c>
      <c r="F14" t="str">
        <f t="shared" si="6"/>
        <v/>
      </c>
      <c r="G14" t="str">
        <f t="shared" si="7"/>
        <v/>
      </c>
    </row>
    <row r="15" spans="1:16" x14ac:dyDescent="0.25">
      <c r="A15" t="str">
        <f>IF('Finish SGO'!A9="", "", 'Finish SGO'!A9)</f>
        <v/>
      </c>
      <c r="B15" t="str">
        <f>IF('Finish SGO'!B9="", "", 'Finish SGO'!B9)</f>
        <v/>
      </c>
      <c r="C15" t="str">
        <f>IF('Finish SGO'!C9="", "", 'Finish SGO'!C9)</f>
        <v/>
      </c>
      <c r="D15" t="str">
        <f>IF('Finish SGO'!D9="", "", 'Finish SGO'!D9)</f>
        <v/>
      </c>
      <c r="F15" t="str">
        <f t="shared" si="6"/>
        <v/>
      </c>
      <c r="G15" t="str">
        <f t="shared" si="7"/>
        <v/>
      </c>
    </row>
    <row r="16" spans="1:16" x14ac:dyDescent="0.25">
      <c r="A16" t="str">
        <f>IF('Finish SGO'!A10="", "", 'Finish SGO'!A10)</f>
        <v/>
      </c>
      <c r="B16" t="str">
        <f>IF('Finish SGO'!B10="", "", 'Finish SGO'!B10)</f>
        <v/>
      </c>
      <c r="C16" t="str">
        <f>IF('Finish SGO'!C10="", "", 'Finish SGO'!C10)</f>
        <v/>
      </c>
      <c r="D16" t="str">
        <f>IF('Finish SGO'!D10="", "", 'Finish SGO'!D10)</f>
        <v/>
      </c>
      <c r="F16" t="str">
        <f t="shared" si="6"/>
        <v/>
      </c>
      <c r="G16" t="str">
        <f t="shared" si="7"/>
        <v/>
      </c>
    </row>
    <row r="17" spans="1:7" x14ac:dyDescent="0.25">
      <c r="A17" t="str">
        <f>IF('Finish SGO'!A11="", "", 'Finish SGO'!A11)</f>
        <v/>
      </c>
      <c r="B17" t="str">
        <f>IF('Finish SGO'!B11="", "", 'Finish SGO'!B11)</f>
        <v/>
      </c>
      <c r="C17" t="str">
        <f>IF('Finish SGO'!C11="", "", 'Finish SGO'!C11)</f>
        <v/>
      </c>
      <c r="D17" t="str">
        <f>IF('Finish SGO'!D11="", "", 'Finish SGO'!D11)</f>
        <v/>
      </c>
      <c r="F17" t="str">
        <f t="shared" si="6"/>
        <v/>
      </c>
      <c r="G17" t="str">
        <f t="shared" si="7"/>
        <v/>
      </c>
    </row>
    <row r="18" spans="1:7" x14ac:dyDescent="0.25">
      <c r="A18" t="str">
        <f>IF('Finish SGO'!A12="", "", 'Finish SGO'!A12)</f>
        <v/>
      </c>
      <c r="B18" t="str">
        <f>IF('Finish SGO'!B12="", "", 'Finish SGO'!B12)</f>
        <v/>
      </c>
      <c r="C18" t="str">
        <f>IF('Finish SGO'!C12="", "", 'Finish SGO'!C12)</f>
        <v/>
      </c>
      <c r="D18" t="str">
        <f>IF('Finish SGO'!D12="", "", 'Finish SGO'!D12)</f>
        <v/>
      </c>
      <c r="F18" t="str">
        <f t="shared" si="6"/>
        <v/>
      </c>
      <c r="G18" t="str">
        <f t="shared" si="7"/>
        <v/>
      </c>
    </row>
    <row r="19" spans="1:7" x14ac:dyDescent="0.25">
      <c r="A19" t="str">
        <f>IF('Finish SGO'!A13="", "", 'Finish SGO'!A13)</f>
        <v/>
      </c>
      <c r="B19" t="str">
        <f>IF('Finish SGO'!B13="", "", 'Finish SGO'!B13)</f>
        <v/>
      </c>
      <c r="C19" t="str">
        <f>IF('Finish SGO'!C13="", "", 'Finish SGO'!C13)</f>
        <v/>
      </c>
      <c r="D19" t="str">
        <f>IF('Finish SGO'!D13="", "", 'Finish SGO'!D13)</f>
        <v/>
      </c>
      <c r="F19" t="str">
        <f t="shared" si="6"/>
        <v/>
      </c>
      <c r="G19" t="str">
        <f t="shared" si="7"/>
        <v/>
      </c>
    </row>
    <row r="20" spans="1:7" x14ac:dyDescent="0.25">
      <c r="A20" t="str">
        <f>IF('Finish SGO'!A14="", "", 'Finish SGO'!A14)</f>
        <v/>
      </c>
      <c r="B20" t="str">
        <f>IF('Finish SGO'!B14="", "", 'Finish SGO'!B14)</f>
        <v/>
      </c>
      <c r="C20" t="str">
        <f>IF('Finish SGO'!C14="", "", 'Finish SGO'!C14)</f>
        <v/>
      </c>
      <c r="D20" t="str">
        <f>IF('Finish SGO'!D14="", "", 'Finish SGO'!D14)</f>
        <v/>
      </c>
      <c r="F20" t="str">
        <f t="shared" si="6"/>
        <v/>
      </c>
      <c r="G20" t="str">
        <f t="shared" si="7"/>
        <v/>
      </c>
    </row>
    <row r="21" spans="1:7" x14ac:dyDescent="0.25">
      <c r="A21" t="str">
        <f>IF('Finish SGO'!A15="", "", 'Finish SGO'!A15)</f>
        <v/>
      </c>
      <c r="B21" t="str">
        <f>IF('Finish SGO'!B15="", "", 'Finish SGO'!B15)</f>
        <v/>
      </c>
      <c r="C21" t="str">
        <f>IF('Finish SGO'!C15="", "", 'Finish SGO'!C15)</f>
        <v/>
      </c>
      <c r="D21" t="str">
        <f>IF('Finish SGO'!D15="", "", 'Finish SGO'!D15)</f>
        <v/>
      </c>
      <c r="F21" t="str">
        <f t="shared" si="6"/>
        <v/>
      </c>
      <c r="G21" t="str">
        <f t="shared" si="7"/>
        <v/>
      </c>
    </row>
    <row r="22" spans="1:7" x14ac:dyDescent="0.25">
      <c r="A22" t="str">
        <f>IF('Finish SGO'!A16="", "", 'Finish SGO'!A16)</f>
        <v/>
      </c>
      <c r="B22" t="str">
        <f>IF('Finish SGO'!B16="", "", 'Finish SGO'!B16)</f>
        <v/>
      </c>
      <c r="C22" t="str">
        <f>IF('Finish SGO'!C16="", "", 'Finish SGO'!C16)</f>
        <v/>
      </c>
      <c r="D22" t="str">
        <f>IF('Finish SGO'!D16="", "", 'Finish SGO'!D16)</f>
        <v/>
      </c>
      <c r="F22" t="str">
        <f t="shared" si="6"/>
        <v/>
      </c>
      <c r="G22" t="str">
        <f t="shared" si="7"/>
        <v/>
      </c>
    </row>
    <row r="23" spans="1:7" x14ac:dyDescent="0.25">
      <c r="A23" t="str">
        <f>IF('Finish SGO'!A17="", "", 'Finish SGO'!A17)</f>
        <v/>
      </c>
      <c r="B23" t="str">
        <f>IF('Finish SGO'!B17="", "", 'Finish SGO'!B17)</f>
        <v/>
      </c>
      <c r="C23" t="str">
        <f>IF('Finish SGO'!C17="", "", 'Finish SGO'!C17)</f>
        <v/>
      </c>
      <c r="D23" t="str">
        <f>IF('Finish SGO'!D17="", "", 'Finish SGO'!D17)</f>
        <v/>
      </c>
      <c r="F23" t="str">
        <f t="shared" si="6"/>
        <v/>
      </c>
      <c r="G23" t="str">
        <f t="shared" si="7"/>
        <v/>
      </c>
    </row>
    <row r="24" spans="1:7" x14ac:dyDescent="0.25">
      <c r="A24" t="str">
        <f>IF('Finish SGO'!A18="", "", 'Finish SGO'!A18)</f>
        <v/>
      </c>
      <c r="B24" t="str">
        <f>IF('Finish SGO'!B18="", "", 'Finish SGO'!B18)</f>
        <v/>
      </c>
      <c r="C24" t="str">
        <f>IF('Finish SGO'!C18="", "", 'Finish SGO'!C18)</f>
        <v/>
      </c>
      <c r="D24" t="str">
        <f>IF('Finish SGO'!D18="", "", 'Finish SGO'!D18)</f>
        <v/>
      </c>
      <c r="F24" t="str">
        <f t="shared" si="6"/>
        <v/>
      </c>
      <c r="G24" t="str">
        <f t="shared" si="7"/>
        <v/>
      </c>
    </row>
    <row r="25" spans="1:7" x14ac:dyDescent="0.25">
      <c r="A25" t="str">
        <f>IF('Finish SGO'!A19="", "", 'Finish SGO'!A19)</f>
        <v/>
      </c>
      <c r="B25" t="str">
        <f>IF('Finish SGO'!B19="", "", 'Finish SGO'!B19)</f>
        <v/>
      </c>
      <c r="C25" t="str">
        <f>IF('Finish SGO'!C19="", "", 'Finish SGO'!C19)</f>
        <v/>
      </c>
      <c r="D25" t="str">
        <f>IF('Finish SGO'!D19="", "", 'Finish SGO'!D19)</f>
        <v/>
      </c>
      <c r="F25" t="str">
        <f t="shared" si="6"/>
        <v/>
      </c>
      <c r="G25" t="str">
        <f t="shared" si="7"/>
        <v/>
      </c>
    </row>
    <row r="26" spans="1:7" x14ac:dyDescent="0.25">
      <c r="A26" t="str">
        <f>IF('Finish SGO'!A20="", "", 'Finish SGO'!A20)</f>
        <v/>
      </c>
      <c r="B26" t="str">
        <f>IF('Finish SGO'!B20="", "", 'Finish SGO'!B20)</f>
        <v/>
      </c>
      <c r="C26" t="str">
        <f>IF('Finish SGO'!C20="", "", 'Finish SGO'!C20)</f>
        <v/>
      </c>
      <c r="D26" t="str">
        <f>IF('Finish SGO'!D20="", "", 'Finish SGO'!D20)</f>
        <v/>
      </c>
      <c r="F26" t="str">
        <f t="shared" si="6"/>
        <v/>
      </c>
      <c r="G26" t="str">
        <f t="shared" si="7"/>
        <v/>
      </c>
    </row>
    <row r="27" spans="1:7" x14ac:dyDescent="0.25">
      <c r="A27" t="str">
        <f>IF('Finish SGO'!A21="", "", 'Finish SGO'!A21)</f>
        <v/>
      </c>
      <c r="B27" t="str">
        <f>IF('Finish SGO'!B21="", "", 'Finish SGO'!B21)</f>
        <v/>
      </c>
      <c r="C27" t="str">
        <f>IF('Finish SGO'!C21="", "", 'Finish SGO'!C21)</f>
        <v/>
      </c>
      <c r="D27" t="str">
        <f>IF('Finish SGO'!D21="", "", 'Finish SGO'!D21)</f>
        <v/>
      </c>
      <c r="F27" t="str">
        <f t="shared" si="6"/>
        <v/>
      </c>
      <c r="G27" t="str">
        <f t="shared" si="7"/>
        <v/>
      </c>
    </row>
    <row r="28" spans="1:7" x14ac:dyDescent="0.25">
      <c r="A28" t="str">
        <f>IF('Finish SGO'!A22="", "", 'Finish SGO'!A22)</f>
        <v/>
      </c>
      <c r="B28" t="str">
        <f>IF('Finish SGO'!B22="", "", 'Finish SGO'!B22)</f>
        <v/>
      </c>
      <c r="C28" t="str">
        <f>IF('Finish SGO'!C22="", "", 'Finish SGO'!C22)</f>
        <v/>
      </c>
      <c r="D28" t="str">
        <f>IF('Finish SGO'!D22="", "", 'Finish SGO'!D22)</f>
        <v/>
      </c>
      <c r="F28" t="str">
        <f t="shared" si="6"/>
        <v/>
      </c>
      <c r="G28" t="str">
        <f t="shared" si="7"/>
        <v/>
      </c>
    </row>
    <row r="29" spans="1:7" x14ac:dyDescent="0.25">
      <c r="A29" t="str">
        <f>IF('Finish SGO'!A23="", "", 'Finish SGO'!A23)</f>
        <v/>
      </c>
      <c r="B29" t="str">
        <f>IF('Finish SGO'!B23="", "", 'Finish SGO'!B23)</f>
        <v/>
      </c>
      <c r="C29" t="str">
        <f>IF('Finish SGO'!C23="", "", 'Finish SGO'!C23)</f>
        <v/>
      </c>
      <c r="D29" t="str">
        <f>IF('Finish SGO'!D23="", "", 'Finish SGO'!D23)</f>
        <v/>
      </c>
      <c r="F29" t="str">
        <f t="shared" si="6"/>
        <v/>
      </c>
      <c r="G29" t="str">
        <f t="shared" si="7"/>
        <v/>
      </c>
    </row>
    <row r="30" spans="1:7" x14ac:dyDescent="0.25">
      <c r="A30" t="str">
        <f>IF('Finish SGO'!A24="", "", 'Finish SGO'!A24)</f>
        <v/>
      </c>
      <c r="B30" t="str">
        <f>IF('Finish SGO'!B24="", "", 'Finish SGO'!B24)</f>
        <v/>
      </c>
      <c r="C30" t="str">
        <f>IF('Finish SGO'!C24="", "", 'Finish SGO'!C24)</f>
        <v/>
      </c>
      <c r="D30" t="str">
        <f>IF('Finish SGO'!D24="", "", 'Finish SGO'!D24)</f>
        <v/>
      </c>
      <c r="F30" t="str">
        <f t="shared" si="6"/>
        <v/>
      </c>
      <c r="G30" t="str">
        <f t="shared" si="7"/>
        <v/>
      </c>
    </row>
    <row r="31" spans="1:7" x14ac:dyDescent="0.25">
      <c r="A31" t="str">
        <f>IF('Finish SGO'!A25="", "", 'Finish SGO'!A25)</f>
        <v/>
      </c>
      <c r="B31" t="str">
        <f>IF('Finish SGO'!B25="", "", 'Finish SGO'!B25)</f>
        <v/>
      </c>
      <c r="C31" t="str">
        <f>IF('Finish SGO'!C25="", "", 'Finish SGO'!C25)</f>
        <v/>
      </c>
      <c r="D31" t="str">
        <f>IF('Finish SGO'!D25="", "", 'Finish SGO'!D25)</f>
        <v/>
      </c>
      <c r="F31" t="str">
        <f t="shared" si="6"/>
        <v/>
      </c>
      <c r="G31" t="str">
        <f t="shared" si="7"/>
        <v/>
      </c>
    </row>
    <row r="32" spans="1:7" x14ac:dyDescent="0.25">
      <c r="A32" t="str">
        <f>IF('Finish SGO'!A26="", "", 'Finish SGO'!A26)</f>
        <v/>
      </c>
      <c r="B32" t="str">
        <f>IF('Finish SGO'!B26="", "", 'Finish SGO'!B26)</f>
        <v/>
      </c>
      <c r="C32" t="str">
        <f>IF('Finish SGO'!C26="", "", 'Finish SGO'!C26)</f>
        <v/>
      </c>
      <c r="D32" t="str">
        <f>IF('Finish SGO'!D26="", "", 'Finish SGO'!D26)</f>
        <v/>
      </c>
      <c r="F32" t="str">
        <f t="shared" si="6"/>
        <v/>
      </c>
      <c r="G32" t="str">
        <f t="shared" si="7"/>
        <v/>
      </c>
    </row>
    <row r="33" spans="1:7" x14ac:dyDescent="0.25">
      <c r="A33" t="str">
        <f>IF('Finish SGO'!A27="", "", 'Finish SGO'!A27)</f>
        <v/>
      </c>
      <c r="B33" t="str">
        <f>IF('Finish SGO'!B27="", "", 'Finish SGO'!B27)</f>
        <v/>
      </c>
      <c r="C33" t="str">
        <f>IF('Finish SGO'!C27="", "", 'Finish SGO'!C27)</f>
        <v/>
      </c>
      <c r="D33" t="str">
        <f>IF('Finish SGO'!D27="", "", 'Finish SGO'!D27)</f>
        <v/>
      </c>
      <c r="F33" t="str">
        <f t="shared" si="6"/>
        <v/>
      </c>
      <c r="G33" t="str">
        <f t="shared" si="7"/>
        <v/>
      </c>
    </row>
    <row r="34" spans="1:7" x14ac:dyDescent="0.25">
      <c r="A34" t="str">
        <f>IF('Finish SGO'!A28="", "", 'Finish SGO'!A28)</f>
        <v/>
      </c>
      <c r="B34" t="str">
        <f>IF('Finish SGO'!B28="", "", 'Finish SGO'!B28)</f>
        <v/>
      </c>
      <c r="C34" t="str">
        <f>IF('Finish SGO'!C28="", "", 'Finish SGO'!C28)</f>
        <v/>
      </c>
      <c r="D34" t="str">
        <f>IF('Finish SGO'!D28="", "", 'Finish SGO'!D28)</f>
        <v/>
      </c>
      <c r="F34" t="str">
        <f t="shared" si="6"/>
        <v/>
      </c>
      <c r="G34" t="str">
        <f t="shared" si="7"/>
        <v/>
      </c>
    </row>
    <row r="35" spans="1:7" x14ac:dyDescent="0.25">
      <c r="A35" t="str">
        <f>IF('Finish SGO'!A29="", "", 'Finish SGO'!A29)</f>
        <v/>
      </c>
      <c r="B35" t="str">
        <f>IF('Finish SGO'!B29="", "", 'Finish SGO'!B29)</f>
        <v/>
      </c>
      <c r="C35" t="str">
        <f>IF('Finish SGO'!C29="", "", 'Finish SGO'!C29)</f>
        <v/>
      </c>
      <c r="D35" t="str">
        <f>IF('Finish SGO'!D29="", "", 'Finish SGO'!D29)</f>
        <v/>
      </c>
      <c r="F35" t="str">
        <f t="shared" si="6"/>
        <v/>
      </c>
      <c r="G35" t="str">
        <f t="shared" si="7"/>
        <v/>
      </c>
    </row>
    <row r="36" spans="1:7" x14ac:dyDescent="0.25">
      <c r="A36" t="str">
        <f>IF('Finish SGO'!A30="", "", 'Finish SGO'!A30)</f>
        <v/>
      </c>
      <c r="B36" t="str">
        <f>IF('Finish SGO'!B30="", "", 'Finish SGO'!B30)</f>
        <v/>
      </c>
      <c r="C36" t="str">
        <f>IF('Finish SGO'!C30="", "", 'Finish SGO'!C30)</f>
        <v/>
      </c>
      <c r="D36" t="str">
        <f>IF('Finish SGO'!D30="", "", 'Finish SGO'!D30)</f>
        <v/>
      </c>
      <c r="F36" t="str">
        <f t="shared" si="6"/>
        <v/>
      </c>
      <c r="G36" t="str">
        <f t="shared" si="7"/>
        <v/>
      </c>
    </row>
    <row r="37" spans="1:7" x14ac:dyDescent="0.25">
      <c r="A37" t="str">
        <f>IF('Finish SGO'!A31="", "", 'Finish SGO'!A31)</f>
        <v/>
      </c>
      <c r="B37" t="str">
        <f>IF('Finish SGO'!B31="", "", 'Finish SGO'!B31)</f>
        <v/>
      </c>
      <c r="C37" t="str">
        <f>IF('Finish SGO'!C31="", "", 'Finish SGO'!C31)</f>
        <v/>
      </c>
      <c r="D37" t="str">
        <f>IF('Finish SGO'!D31="", "", 'Finish SGO'!D31)</f>
        <v/>
      </c>
      <c r="F37" t="str">
        <f t="shared" si="6"/>
        <v/>
      </c>
      <c r="G37" t="str">
        <f t="shared" si="7"/>
        <v/>
      </c>
    </row>
    <row r="38" spans="1:7" x14ac:dyDescent="0.25">
      <c r="A38" t="str">
        <f>IF('Finish SGO'!A32="", "", 'Finish SGO'!A32)</f>
        <v/>
      </c>
      <c r="B38" t="str">
        <f>IF('Finish SGO'!B32="", "", 'Finish SGO'!B32)</f>
        <v/>
      </c>
      <c r="C38" t="str">
        <f>IF('Finish SGO'!C32="", "", 'Finish SGO'!C32)</f>
        <v/>
      </c>
      <c r="D38" t="str">
        <f>IF('Finish SGO'!D32="", "", 'Finish SGO'!D32)</f>
        <v/>
      </c>
      <c r="F38" t="str">
        <f t="shared" si="6"/>
        <v/>
      </c>
      <c r="G38" t="str">
        <f t="shared" si="7"/>
        <v/>
      </c>
    </row>
    <row r="39" spans="1:7" x14ac:dyDescent="0.25">
      <c r="A39" t="str">
        <f>IF('Finish SGO'!A33="", "", 'Finish SGO'!A33)</f>
        <v/>
      </c>
      <c r="B39" t="str">
        <f>IF('Finish SGO'!B33="", "", 'Finish SGO'!B33)</f>
        <v/>
      </c>
      <c r="C39" t="str">
        <f>IF('Finish SGO'!C33="", "", 'Finish SGO'!C33)</f>
        <v/>
      </c>
      <c r="D39" t="str">
        <f>IF('Finish SGO'!D33="", "", 'Finish SGO'!D33)</f>
        <v/>
      </c>
      <c r="F39" t="str">
        <f t="shared" si="6"/>
        <v/>
      </c>
      <c r="G39" t="str">
        <f t="shared" si="7"/>
        <v/>
      </c>
    </row>
    <row r="40" spans="1:7" x14ac:dyDescent="0.25">
      <c r="A40" t="str">
        <f>IF('Finish SGO'!A34="", "", 'Finish SGO'!A34)</f>
        <v/>
      </c>
      <c r="B40" t="str">
        <f>IF('Finish SGO'!B34="", "", 'Finish SGO'!B34)</f>
        <v/>
      </c>
      <c r="C40" t="str">
        <f>IF('Finish SGO'!C34="", "", 'Finish SGO'!C34)</f>
        <v/>
      </c>
      <c r="D40" t="str">
        <f>IF('Finish SGO'!D34="", "", 'Finish SGO'!D34)</f>
        <v/>
      </c>
      <c r="F40" t="str">
        <f t="shared" si="6"/>
        <v/>
      </c>
      <c r="G40" t="str">
        <f t="shared" si="7"/>
        <v/>
      </c>
    </row>
    <row r="41" spans="1:7" x14ac:dyDescent="0.25">
      <c r="A41" t="str">
        <f>IF('Finish SGO'!A35="", "", 'Finish SGO'!A35)</f>
        <v/>
      </c>
      <c r="B41" t="str">
        <f>IF('Finish SGO'!B35="", "", 'Finish SGO'!B35)</f>
        <v/>
      </c>
      <c r="C41" t="str">
        <f>IF('Finish SGO'!C35="", "", 'Finish SGO'!C35)</f>
        <v/>
      </c>
      <c r="D41" t="str">
        <f>IF('Finish SGO'!D35="", "", 'Finish SGO'!D35)</f>
        <v/>
      </c>
      <c r="F41" t="str">
        <f t="shared" si="6"/>
        <v/>
      </c>
      <c r="G41" t="str">
        <f t="shared" si="7"/>
        <v/>
      </c>
    </row>
    <row r="42" spans="1:7" x14ac:dyDescent="0.25">
      <c r="A42" t="str">
        <f>IF('Finish SGO'!A36="", "", 'Finish SGO'!A36)</f>
        <v/>
      </c>
      <c r="B42" t="str">
        <f>IF('Finish SGO'!B36="", "", 'Finish SGO'!B36)</f>
        <v/>
      </c>
      <c r="C42" t="str">
        <f>IF('Finish SGO'!C36="", "", 'Finish SGO'!C36)</f>
        <v/>
      </c>
      <c r="D42" t="str">
        <f>IF('Finish SGO'!D36="", "", 'Finish SGO'!D36)</f>
        <v/>
      </c>
      <c r="F42" t="str">
        <f t="shared" si="6"/>
        <v/>
      </c>
      <c r="G42" t="str">
        <f t="shared" si="7"/>
        <v/>
      </c>
    </row>
    <row r="43" spans="1:7" x14ac:dyDescent="0.25">
      <c r="A43" t="str">
        <f>IF('Finish SGO'!A37="", "", 'Finish SGO'!A37)</f>
        <v/>
      </c>
      <c r="B43" t="str">
        <f>IF('Finish SGO'!B37="", "", 'Finish SGO'!B37)</f>
        <v/>
      </c>
      <c r="C43" t="str">
        <f>IF('Finish SGO'!C37="", "", 'Finish SGO'!C37)</f>
        <v/>
      </c>
      <c r="D43" t="str">
        <f>IF('Finish SGO'!D37="", "", 'Finish SGO'!D37)</f>
        <v/>
      </c>
      <c r="F43" t="str">
        <f t="shared" si="6"/>
        <v/>
      </c>
      <c r="G43" t="str">
        <f t="shared" si="7"/>
        <v/>
      </c>
    </row>
    <row r="44" spans="1:7" x14ac:dyDescent="0.25">
      <c r="A44" t="str">
        <f>IF('Finish SGO'!A38="", "", 'Finish SGO'!A38)</f>
        <v/>
      </c>
      <c r="B44" t="str">
        <f>IF('Finish SGO'!B38="", "", 'Finish SGO'!B38)</f>
        <v/>
      </c>
      <c r="C44" t="str">
        <f>IF('Finish SGO'!C38="", "", 'Finish SGO'!C38)</f>
        <v/>
      </c>
      <c r="D44" t="str">
        <f>IF('Finish SGO'!D38="", "", 'Finish SGO'!D38)</f>
        <v/>
      </c>
      <c r="F44" t="str">
        <f t="shared" si="6"/>
        <v/>
      </c>
      <c r="G44" t="str">
        <f t="shared" si="7"/>
        <v/>
      </c>
    </row>
    <row r="45" spans="1:7" x14ac:dyDescent="0.25">
      <c r="A45" t="str">
        <f>IF('Finish SGO'!A39="", "", 'Finish SGO'!A39)</f>
        <v/>
      </c>
      <c r="B45" t="str">
        <f>IF('Finish SGO'!B39="", "", 'Finish SGO'!B39)</f>
        <v/>
      </c>
      <c r="C45" t="str">
        <f>IF('Finish SGO'!C39="", "", 'Finish SGO'!C39)</f>
        <v/>
      </c>
      <c r="D45" t="str">
        <f>IF('Finish SGO'!D39="", "", 'Finish SGO'!D39)</f>
        <v/>
      </c>
      <c r="F45" t="str">
        <f t="shared" si="6"/>
        <v/>
      </c>
      <c r="G45" t="str">
        <f t="shared" si="7"/>
        <v/>
      </c>
    </row>
    <row r="46" spans="1:7" x14ac:dyDescent="0.25">
      <c r="A46" t="str">
        <f>IF('Finish SGO'!A40="", "", 'Finish SGO'!A40)</f>
        <v/>
      </c>
      <c r="B46" t="str">
        <f>IF('Finish SGO'!B40="", "", 'Finish SGO'!B40)</f>
        <v/>
      </c>
      <c r="C46" t="str">
        <f>IF('Finish SGO'!C40="", "", 'Finish SGO'!C40)</f>
        <v/>
      </c>
      <c r="D46" t="str">
        <f>IF('Finish SGO'!D40="", "", 'Finish SGO'!D40)</f>
        <v/>
      </c>
      <c r="F46" t="str">
        <f t="shared" si="6"/>
        <v/>
      </c>
      <c r="G46" t="str">
        <f t="shared" si="7"/>
        <v/>
      </c>
    </row>
    <row r="47" spans="1:7" x14ac:dyDescent="0.25">
      <c r="A47" t="str">
        <f>IF('Finish SGO'!A41="", "", 'Finish SGO'!A41)</f>
        <v/>
      </c>
      <c r="B47" t="str">
        <f>IF('Finish SGO'!B41="", "", 'Finish SGO'!B41)</f>
        <v/>
      </c>
      <c r="C47" t="str">
        <f>IF('Finish SGO'!C41="", "", 'Finish SGO'!C41)</f>
        <v/>
      </c>
      <c r="D47" t="str">
        <f>IF('Finish SGO'!D41="", "", 'Finish SGO'!D41)</f>
        <v/>
      </c>
      <c r="F47" t="str">
        <f t="shared" si="6"/>
        <v/>
      </c>
      <c r="G47" t="str">
        <f t="shared" si="7"/>
        <v/>
      </c>
    </row>
    <row r="48" spans="1:7" x14ac:dyDescent="0.25">
      <c r="A48" t="str">
        <f>IF('Finish SGO'!A42="", "", 'Finish SGO'!A42)</f>
        <v/>
      </c>
      <c r="B48" t="str">
        <f>IF('Finish SGO'!B42="", "", 'Finish SGO'!B42)</f>
        <v/>
      </c>
      <c r="C48" t="str">
        <f>IF('Finish SGO'!C42="", "", 'Finish SGO'!C42)</f>
        <v/>
      </c>
      <c r="D48" t="str">
        <f>IF('Finish SGO'!D42="", "", 'Finish SGO'!D42)</f>
        <v/>
      </c>
      <c r="F48" t="str">
        <f t="shared" si="6"/>
        <v/>
      </c>
      <c r="G48" t="str">
        <f t="shared" si="7"/>
        <v/>
      </c>
    </row>
    <row r="49" spans="1:7" x14ac:dyDescent="0.25">
      <c r="A49" t="str">
        <f>IF('Finish SGO'!A43="", "", 'Finish SGO'!A43)</f>
        <v/>
      </c>
      <c r="B49" t="str">
        <f>IF('Finish SGO'!B43="", "", 'Finish SGO'!B43)</f>
        <v/>
      </c>
      <c r="C49" t="str">
        <f>IF('Finish SGO'!C43="", "", 'Finish SGO'!C43)</f>
        <v/>
      </c>
      <c r="D49" t="str">
        <f>IF('Finish SGO'!D43="", "", 'Finish SGO'!D43)</f>
        <v/>
      </c>
      <c r="F49" t="str">
        <f t="shared" si="6"/>
        <v/>
      </c>
      <c r="G49" t="str">
        <f t="shared" si="7"/>
        <v/>
      </c>
    </row>
    <row r="50" spans="1:7" x14ac:dyDescent="0.25">
      <c r="A50" t="str">
        <f>IF('Finish SGO'!A44="", "", 'Finish SGO'!A44)</f>
        <v/>
      </c>
      <c r="B50" t="str">
        <f>IF('Finish SGO'!B44="", "", 'Finish SGO'!B44)</f>
        <v/>
      </c>
      <c r="C50" t="str">
        <f>IF('Finish SGO'!C44="", "", 'Finish SGO'!C44)</f>
        <v/>
      </c>
      <c r="D50" t="str">
        <f>IF('Finish SGO'!D44="", "", 'Finish SGO'!D44)</f>
        <v/>
      </c>
      <c r="F50" t="str">
        <f t="shared" si="6"/>
        <v/>
      </c>
      <c r="G50" t="str">
        <f t="shared" si="7"/>
        <v/>
      </c>
    </row>
    <row r="51" spans="1:7" x14ac:dyDescent="0.25">
      <c r="A51" t="str">
        <f>IF('Finish SGO'!A45="", "", 'Finish SGO'!A45)</f>
        <v/>
      </c>
      <c r="B51" t="str">
        <f>IF('Finish SGO'!B45="", "", 'Finish SGO'!B45)</f>
        <v/>
      </c>
      <c r="C51" t="str">
        <f>IF('Finish SGO'!C45="", "", 'Finish SGO'!C45)</f>
        <v/>
      </c>
      <c r="D51" t="str">
        <f>IF('Finish SGO'!D45="", "", 'Finish SGO'!D45)</f>
        <v/>
      </c>
      <c r="F51" t="str">
        <f t="shared" si="6"/>
        <v/>
      </c>
      <c r="G51" t="str">
        <f t="shared" si="7"/>
        <v/>
      </c>
    </row>
    <row r="52" spans="1:7" x14ac:dyDescent="0.25">
      <c r="A52" t="str">
        <f>IF('Finish SGO'!A46="", "", 'Finish SGO'!A46)</f>
        <v/>
      </c>
      <c r="B52" t="str">
        <f>IF('Finish SGO'!B46="", "", 'Finish SGO'!B46)</f>
        <v/>
      </c>
      <c r="C52" t="str">
        <f>IF('Finish SGO'!C46="", "", 'Finish SGO'!C46)</f>
        <v/>
      </c>
      <c r="D52" t="str">
        <f>IF('Finish SGO'!D46="", "", 'Finish SGO'!D46)</f>
        <v/>
      </c>
      <c r="F52" t="str">
        <f t="shared" si="6"/>
        <v/>
      </c>
      <c r="G52" t="str">
        <f t="shared" si="7"/>
        <v/>
      </c>
    </row>
    <row r="53" spans="1:7" x14ac:dyDescent="0.25">
      <c r="A53" t="str">
        <f>IF('Finish SGO'!A47="", "", 'Finish SGO'!A47)</f>
        <v/>
      </c>
      <c r="B53" t="str">
        <f>IF('Finish SGO'!B47="", "", 'Finish SGO'!B47)</f>
        <v/>
      </c>
      <c r="C53" t="str">
        <f>IF('Finish SGO'!C47="", "", 'Finish SGO'!C47)</f>
        <v/>
      </c>
      <c r="D53" t="str">
        <f>IF('Finish SGO'!D47="", "", 'Finish SGO'!D47)</f>
        <v/>
      </c>
      <c r="F53" t="str">
        <f t="shared" si="6"/>
        <v/>
      </c>
      <c r="G53" t="str">
        <f t="shared" si="7"/>
        <v/>
      </c>
    </row>
    <row r="54" spans="1:7" x14ac:dyDescent="0.25">
      <c r="A54" t="str">
        <f>IF('Finish SGO'!A48="", "", 'Finish SGO'!A48)</f>
        <v/>
      </c>
      <c r="B54" t="str">
        <f>IF('Finish SGO'!B48="", "", 'Finish SGO'!B48)</f>
        <v/>
      </c>
      <c r="C54" t="str">
        <f>IF('Finish SGO'!C48="", "", 'Finish SGO'!C48)</f>
        <v/>
      </c>
      <c r="D54" t="str">
        <f>IF('Finish SGO'!D48="", "", 'Finish SGO'!D48)</f>
        <v/>
      </c>
      <c r="F54" t="str">
        <f t="shared" si="6"/>
        <v/>
      </c>
      <c r="G54" t="str">
        <f t="shared" si="7"/>
        <v/>
      </c>
    </row>
    <row r="55" spans="1:7" x14ac:dyDescent="0.25">
      <c r="A55" t="str">
        <f>IF('Finish SGO'!A49="", "", 'Finish SGO'!A49)</f>
        <v/>
      </c>
      <c r="B55" t="str">
        <f>IF('Finish SGO'!B49="", "", 'Finish SGO'!B49)</f>
        <v/>
      </c>
      <c r="C55" t="str">
        <f>IF('Finish SGO'!C49="", "", 'Finish SGO'!C49)</f>
        <v/>
      </c>
      <c r="D55" t="str">
        <f>IF('Finish SGO'!D49="", "", 'Finish SGO'!D49)</f>
        <v/>
      </c>
      <c r="F55" t="str">
        <f t="shared" si="6"/>
        <v/>
      </c>
      <c r="G55" t="str">
        <f t="shared" si="7"/>
        <v/>
      </c>
    </row>
    <row r="56" spans="1:7" x14ac:dyDescent="0.25">
      <c r="A56" t="str">
        <f>IF('Finish SGO'!A50="", "", 'Finish SGO'!A50)</f>
        <v/>
      </c>
      <c r="B56" t="str">
        <f>IF('Finish SGO'!B50="", "", 'Finish SGO'!B50)</f>
        <v/>
      </c>
      <c r="C56" t="str">
        <f>IF('Finish SGO'!C50="", "", 'Finish SGO'!C50)</f>
        <v/>
      </c>
      <c r="D56" t="str">
        <f>IF('Finish SGO'!D50="", "", 'Finish SGO'!D50)</f>
        <v/>
      </c>
      <c r="F56" t="str">
        <f t="shared" si="6"/>
        <v/>
      </c>
      <c r="G56" t="str">
        <f t="shared" si="7"/>
        <v/>
      </c>
    </row>
    <row r="57" spans="1:7" x14ac:dyDescent="0.25">
      <c r="A57" t="str">
        <f>IF('Finish SGO'!A51="", "", 'Finish SGO'!A51)</f>
        <v/>
      </c>
      <c r="B57" t="str">
        <f>IF('Finish SGO'!B51="", "", 'Finish SGO'!B51)</f>
        <v/>
      </c>
      <c r="C57" t="str">
        <f>IF('Finish SGO'!C51="", "", 'Finish SGO'!C51)</f>
        <v/>
      </c>
      <c r="D57" t="str">
        <f>IF('Finish SGO'!D51="", "", 'Finish SGO'!D51)</f>
        <v/>
      </c>
      <c r="F57" t="str">
        <f t="shared" si="6"/>
        <v/>
      </c>
      <c r="G57" t="str">
        <f t="shared" si="7"/>
        <v/>
      </c>
    </row>
    <row r="58" spans="1:7" x14ac:dyDescent="0.25">
      <c r="A58" t="str">
        <f>IF('Finish SGO'!A52="", "", 'Finish SGO'!A52)</f>
        <v/>
      </c>
      <c r="B58" t="str">
        <f>IF('Finish SGO'!B52="", "", 'Finish SGO'!B52)</f>
        <v/>
      </c>
      <c r="C58" t="str">
        <f>IF('Finish SGO'!C52="", "", 'Finish SGO'!C52)</f>
        <v/>
      </c>
      <c r="D58" t="str">
        <f>IF('Finish SGO'!D52="", "", 'Finish SGO'!D52)</f>
        <v/>
      </c>
      <c r="F58" t="str">
        <f t="shared" si="6"/>
        <v/>
      </c>
      <c r="G58" t="str">
        <f t="shared" si="7"/>
        <v/>
      </c>
    </row>
    <row r="59" spans="1:7" x14ac:dyDescent="0.25">
      <c r="A59" t="str">
        <f>IF('Finish SGO'!A53="", "", 'Finish SGO'!A53)</f>
        <v/>
      </c>
      <c r="B59" t="str">
        <f>IF('Finish SGO'!B53="", "", 'Finish SGO'!B53)</f>
        <v/>
      </c>
      <c r="C59" t="str">
        <f>IF('Finish SGO'!C53="", "", 'Finish SGO'!C53)</f>
        <v/>
      </c>
      <c r="D59" t="str">
        <f>IF('Finish SGO'!D53="", "", 'Finish SGO'!D53)</f>
        <v/>
      </c>
      <c r="F59" t="str">
        <f t="shared" si="6"/>
        <v/>
      </c>
      <c r="G59" t="str">
        <f t="shared" si="7"/>
        <v/>
      </c>
    </row>
    <row r="60" spans="1:7" x14ac:dyDescent="0.25">
      <c r="A60" t="str">
        <f>IF('Finish SGO'!A54="", "", 'Finish SGO'!A54)</f>
        <v/>
      </c>
      <c r="B60" t="str">
        <f>IF('Finish SGO'!B54="", "", 'Finish SGO'!B54)</f>
        <v/>
      </c>
      <c r="C60" t="str">
        <f>IF('Finish SGO'!C54="", "", 'Finish SGO'!C54)</f>
        <v/>
      </c>
      <c r="D60" t="str">
        <f>IF('Finish SGO'!D54="", "", 'Finish SGO'!D54)</f>
        <v/>
      </c>
      <c r="F60" t="str">
        <f t="shared" si="6"/>
        <v/>
      </c>
      <c r="G60" t="str">
        <f t="shared" si="7"/>
        <v/>
      </c>
    </row>
    <row r="61" spans="1:7" x14ac:dyDescent="0.25">
      <c r="A61" t="str">
        <f>IF('Finish SGO'!A55="", "", 'Finish SGO'!A55)</f>
        <v/>
      </c>
      <c r="B61" t="str">
        <f>IF('Finish SGO'!B55="", "", 'Finish SGO'!B55)</f>
        <v/>
      </c>
      <c r="C61" t="str">
        <f>IF('Finish SGO'!C55="", "", 'Finish SGO'!C55)</f>
        <v/>
      </c>
      <c r="D61" t="str">
        <f>IF('Finish SGO'!D55="", "", 'Finish SGO'!D55)</f>
        <v/>
      </c>
      <c r="F61" t="str">
        <f t="shared" si="6"/>
        <v/>
      </c>
      <c r="G61" t="str">
        <f t="shared" si="7"/>
        <v/>
      </c>
    </row>
    <row r="62" spans="1:7" x14ac:dyDescent="0.25">
      <c r="A62" t="str">
        <f>IF('Finish SGO'!A56="", "", 'Finish SGO'!A56)</f>
        <v/>
      </c>
      <c r="B62" t="str">
        <f>IF('Finish SGO'!B56="", "", 'Finish SGO'!B56)</f>
        <v/>
      </c>
      <c r="C62" t="str">
        <f>IF('Finish SGO'!C56="", "", 'Finish SGO'!C56)</f>
        <v/>
      </c>
      <c r="D62" t="str">
        <f>IF('Finish SGO'!D56="", "", 'Finish SGO'!D56)</f>
        <v/>
      </c>
      <c r="F62" t="str">
        <f t="shared" si="6"/>
        <v/>
      </c>
      <c r="G62" t="str">
        <f t="shared" si="7"/>
        <v/>
      </c>
    </row>
    <row r="63" spans="1:7" x14ac:dyDescent="0.25">
      <c r="A63" t="str">
        <f>IF('Finish SGO'!A57="", "", 'Finish SGO'!A57)</f>
        <v/>
      </c>
      <c r="B63" t="str">
        <f>IF('Finish SGO'!B57="", "", 'Finish SGO'!B57)</f>
        <v/>
      </c>
      <c r="C63" t="str">
        <f>IF('Finish SGO'!C57="", "", 'Finish SGO'!C57)</f>
        <v/>
      </c>
      <c r="D63" t="str">
        <f>IF('Finish SGO'!D57="", "", 'Finish SGO'!D57)</f>
        <v/>
      </c>
      <c r="F63" t="str">
        <f t="shared" si="6"/>
        <v/>
      </c>
      <c r="G63" t="str">
        <f t="shared" si="7"/>
        <v/>
      </c>
    </row>
    <row r="64" spans="1:7" x14ac:dyDescent="0.25">
      <c r="A64" t="str">
        <f>IF('Finish SGO'!A58="", "", 'Finish SGO'!A58)</f>
        <v/>
      </c>
      <c r="B64" t="str">
        <f>IF('Finish SGO'!B58="", "", 'Finish SGO'!B58)</f>
        <v/>
      </c>
      <c r="C64" t="str">
        <f>IF('Finish SGO'!C58="", "", 'Finish SGO'!C58)</f>
        <v/>
      </c>
      <c r="D64" t="str">
        <f>IF('Finish SGO'!D58="", "", 'Finish SGO'!D58)</f>
        <v/>
      </c>
      <c r="F64" t="str">
        <f t="shared" si="6"/>
        <v/>
      </c>
      <c r="G64" t="str">
        <f t="shared" si="7"/>
        <v/>
      </c>
    </row>
    <row r="65" spans="1:7" x14ac:dyDescent="0.25">
      <c r="A65" t="str">
        <f>IF('Finish SGO'!A59="", "", 'Finish SGO'!A59)</f>
        <v/>
      </c>
      <c r="B65" t="str">
        <f>IF('Finish SGO'!B59="", "", 'Finish SGO'!B59)</f>
        <v/>
      </c>
      <c r="C65" t="str">
        <f>IF('Finish SGO'!C59="", "", 'Finish SGO'!C59)</f>
        <v/>
      </c>
      <c r="D65" t="str">
        <f>IF('Finish SGO'!D59="", "", 'Finish SGO'!D59)</f>
        <v/>
      </c>
      <c r="F65" t="str">
        <f t="shared" si="6"/>
        <v/>
      </c>
      <c r="G65" t="str">
        <f t="shared" si="7"/>
        <v/>
      </c>
    </row>
    <row r="66" spans="1:7" x14ac:dyDescent="0.25">
      <c r="A66" t="str">
        <f>IF('Finish SGO'!A60="", "", 'Finish SGO'!A60)</f>
        <v/>
      </c>
      <c r="B66" t="str">
        <f>IF('Finish SGO'!B60="", "", 'Finish SGO'!B60)</f>
        <v/>
      </c>
      <c r="C66" t="str">
        <f>IF('Finish SGO'!C60="", "", 'Finish SGO'!C60)</f>
        <v/>
      </c>
      <c r="D66" t="str">
        <f>IF('Finish SGO'!D60="", "", 'Finish SGO'!D60)</f>
        <v/>
      </c>
      <c r="F66" t="str">
        <f t="shared" si="6"/>
        <v/>
      </c>
      <c r="G66" t="str">
        <f t="shared" si="7"/>
        <v/>
      </c>
    </row>
    <row r="67" spans="1:7" x14ac:dyDescent="0.25">
      <c r="A67" t="str">
        <f>IF('Finish SGO'!A61="", "", 'Finish SGO'!A61)</f>
        <v/>
      </c>
      <c r="B67" t="str">
        <f>IF('Finish SGO'!B61="", "", 'Finish SGO'!B61)</f>
        <v/>
      </c>
      <c r="C67" t="str">
        <f>IF('Finish SGO'!C61="", "", 'Finish SGO'!C61)</f>
        <v/>
      </c>
      <c r="D67" t="str">
        <f>IF('Finish SGO'!D61="", "", 'Finish SGO'!D61)</f>
        <v/>
      </c>
      <c r="F67" t="str">
        <f t="shared" si="6"/>
        <v/>
      </c>
      <c r="G67" t="str">
        <f t="shared" si="7"/>
        <v/>
      </c>
    </row>
    <row r="68" spans="1:7" x14ac:dyDescent="0.25">
      <c r="A68" t="str">
        <f>IF('Finish SGO'!A62="", "", 'Finish SGO'!A62)</f>
        <v/>
      </c>
      <c r="B68" t="str">
        <f>IF('Finish SGO'!B62="", "", 'Finish SGO'!B62)</f>
        <v/>
      </c>
      <c r="C68" t="str">
        <f>IF('Finish SGO'!C62="", "", 'Finish SGO'!C62)</f>
        <v/>
      </c>
      <c r="D68" t="str">
        <f>IF('Finish SGO'!D62="", "", 'Finish SGO'!D62)</f>
        <v/>
      </c>
      <c r="F68" t="str">
        <f t="shared" si="6"/>
        <v/>
      </c>
      <c r="G68" t="str">
        <f t="shared" si="7"/>
        <v/>
      </c>
    </row>
    <row r="69" spans="1:7" x14ac:dyDescent="0.25">
      <c r="A69" t="str">
        <f>IF('Finish SGO'!A63="", "", 'Finish SGO'!A63)</f>
        <v/>
      </c>
      <c r="B69" t="str">
        <f>IF('Finish SGO'!B63="", "", 'Finish SGO'!B63)</f>
        <v/>
      </c>
      <c r="C69" t="str">
        <f>IF('Finish SGO'!C63="", "", 'Finish SGO'!C63)</f>
        <v/>
      </c>
      <c r="D69" t="str">
        <f>IF('Finish SGO'!D63="", "", 'Finish SGO'!D63)</f>
        <v/>
      </c>
      <c r="F69" t="str">
        <f t="shared" si="6"/>
        <v/>
      </c>
      <c r="G69" t="str">
        <f t="shared" si="7"/>
        <v/>
      </c>
    </row>
    <row r="70" spans="1:7" x14ac:dyDescent="0.25">
      <c r="A70" t="str">
        <f>IF('Finish SGO'!A64="", "", 'Finish SGO'!A64)</f>
        <v/>
      </c>
      <c r="B70" t="str">
        <f>IF('Finish SGO'!B64="", "", 'Finish SGO'!B64)</f>
        <v/>
      </c>
      <c r="C70" t="str">
        <f>IF('Finish SGO'!C64="", "", 'Finish SGO'!C64)</f>
        <v/>
      </c>
      <c r="D70" t="str">
        <f>IF('Finish SGO'!D64="", "", 'Finish SGO'!D64)</f>
        <v/>
      </c>
      <c r="F70" t="str">
        <f t="shared" si="6"/>
        <v/>
      </c>
      <c r="G70" t="str">
        <f t="shared" si="7"/>
        <v/>
      </c>
    </row>
    <row r="71" spans="1:7" x14ac:dyDescent="0.25">
      <c r="A71" t="str">
        <f>IF('Finish SGO'!A65="", "", 'Finish SGO'!A65)</f>
        <v/>
      </c>
      <c r="B71" t="str">
        <f>IF('Finish SGO'!B65="", "", 'Finish SGO'!B65)</f>
        <v/>
      </c>
      <c r="C71" t="str">
        <f>IF('Finish SGO'!C65="", "", 'Finish SGO'!C65)</f>
        <v/>
      </c>
      <c r="D71" t="str">
        <f>IF('Finish SGO'!D65="", "", 'Finish SGO'!D65)</f>
        <v/>
      </c>
      <c r="F71" t="str">
        <f t="shared" si="6"/>
        <v/>
      </c>
      <c r="G71" t="str">
        <f t="shared" si="7"/>
        <v/>
      </c>
    </row>
    <row r="72" spans="1:7" x14ac:dyDescent="0.25">
      <c r="A72" t="str">
        <f>IF('Finish SGO'!A66="", "", 'Finish SGO'!A66)</f>
        <v/>
      </c>
      <c r="B72" t="str">
        <f>IF('Finish SGO'!B66="", "", 'Finish SGO'!B66)</f>
        <v/>
      </c>
      <c r="C72" t="str">
        <f>IF('Finish SGO'!C66="", "", 'Finish SGO'!C66)</f>
        <v/>
      </c>
      <c r="D72" t="str">
        <f>IF('Finish SGO'!D66="", "", 'Finish SGO'!D66)</f>
        <v/>
      </c>
      <c r="F72" t="str">
        <f t="shared" si="6"/>
        <v/>
      </c>
      <c r="G72" t="str">
        <f t="shared" si="7"/>
        <v/>
      </c>
    </row>
    <row r="73" spans="1:7" x14ac:dyDescent="0.25">
      <c r="A73" t="str">
        <f>IF('Finish SGO'!A67="", "", 'Finish SGO'!A67)</f>
        <v/>
      </c>
      <c r="B73" t="str">
        <f>IF('Finish SGO'!B67="", "", 'Finish SGO'!B67)</f>
        <v/>
      </c>
      <c r="C73" t="str">
        <f>IF('Finish SGO'!C67="", "", 'Finish SGO'!C67)</f>
        <v/>
      </c>
      <c r="D73" t="str">
        <f>IF('Finish SGO'!D67="", "", 'Finish SGO'!D67)</f>
        <v/>
      </c>
      <c r="F73" t="str">
        <f t="shared" si="6"/>
        <v/>
      </c>
      <c r="G73" t="str">
        <f t="shared" si="7"/>
        <v/>
      </c>
    </row>
    <row r="74" spans="1:7" x14ac:dyDescent="0.25">
      <c r="A74" t="str">
        <f>IF('Finish SGO'!A68="", "", 'Finish SGO'!A68)</f>
        <v/>
      </c>
      <c r="B74" t="str">
        <f>IF('Finish SGO'!B68="", "", 'Finish SGO'!B68)</f>
        <v/>
      </c>
      <c r="C74" t="str">
        <f>IF('Finish SGO'!C68="", "", 'Finish SGO'!C68)</f>
        <v/>
      </c>
      <c r="D74" t="str">
        <f>IF('Finish SGO'!D68="", "", 'Finish SGO'!D68)</f>
        <v/>
      </c>
      <c r="F74" t="str">
        <f t="shared" si="6"/>
        <v/>
      </c>
      <c r="G74" t="str">
        <f t="shared" si="7"/>
        <v/>
      </c>
    </row>
    <row r="75" spans="1:7" x14ac:dyDescent="0.25">
      <c r="A75" t="str">
        <f>IF('Finish SGO'!A69="", "", 'Finish SGO'!A69)</f>
        <v/>
      </c>
      <c r="B75" t="str">
        <f>IF('Finish SGO'!B69="", "", 'Finish SGO'!B69)</f>
        <v/>
      </c>
      <c r="C75" t="str">
        <f>IF('Finish SGO'!C69="", "", 'Finish SGO'!C69)</f>
        <v/>
      </c>
      <c r="D75" t="str">
        <f>IF('Finish SGO'!D69="", "", 'Finish SGO'!D69)</f>
        <v/>
      </c>
      <c r="F75" t="str">
        <f t="shared" si="6"/>
        <v/>
      </c>
      <c r="G75" t="str">
        <f t="shared" si="7"/>
        <v/>
      </c>
    </row>
    <row r="76" spans="1:7" x14ac:dyDescent="0.25">
      <c r="A76" t="str">
        <f>IF('Finish SGO'!A70="", "", 'Finish SGO'!A70)</f>
        <v/>
      </c>
      <c r="B76" t="str">
        <f>IF('Finish SGO'!B70="", "", 'Finish SGO'!B70)</f>
        <v/>
      </c>
      <c r="C76" t="str">
        <f>IF('Finish SGO'!C70="", "", 'Finish SGO'!C70)</f>
        <v/>
      </c>
      <c r="D76" t="str">
        <f>IF('Finish SGO'!D70="", "", 'Finish SGO'!D70)</f>
        <v/>
      </c>
      <c r="F76" t="str">
        <f t="shared" ref="F76:F139" si="10">IF(AND(C76=""),"",IF(AND(D76&lt;$D$2), B76,IF(AND($D$2&lt;=D76&lt;$D$3),$B$2,IF(OR(AND($D$3&lt;=D76, D76&lt;$D$4,B76=$B$2),(AND($D$3&lt;=D76, $D$4=""))),$B$3,IF(AND($D$3&lt;=D76, D76&lt;=$D$4,B76=$B$4),$B$4,IF(AND($D$3&lt;=D76, D76&lt;$D$4,B76=$B$3),$B$3,IF(AND($D$4&lt;=D76,B76=$B$2),$B$4,IF(AND($D$4&lt;=D76,B76=$B$3),$B$4,B76))))))))</f>
        <v/>
      </c>
      <c r="G76" t="str">
        <f t="shared" ref="G76:G139" si="11">IF(B76="","",IF(F76=B76,"same","different"))</f>
        <v/>
      </c>
    </row>
    <row r="77" spans="1:7" x14ac:dyDescent="0.25">
      <c r="A77" t="str">
        <f>IF('Finish SGO'!A71="", "", 'Finish SGO'!A71)</f>
        <v/>
      </c>
      <c r="B77" t="str">
        <f>IF('Finish SGO'!B71="", "", 'Finish SGO'!B71)</f>
        <v/>
      </c>
      <c r="C77" t="str">
        <f>IF('Finish SGO'!C71="", "", 'Finish SGO'!C71)</f>
        <v/>
      </c>
      <c r="D77" t="str">
        <f>IF('Finish SGO'!D71="", "", 'Finish SGO'!D71)</f>
        <v/>
      </c>
      <c r="F77" t="str">
        <f t="shared" si="10"/>
        <v/>
      </c>
      <c r="G77" t="str">
        <f t="shared" si="11"/>
        <v/>
      </c>
    </row>
    <row r="78" spans="1:7" x14ac:dyDescent="0.25">
      <c r="A78" t="str">
        <f>IF('Finish SGO'!A72="", "", 'Finish SGO'!A72)</f>
        <v/>
      </c>
      <c r="B78" t="str">
        <f>IF('Finish SGO'!B72="", "", 'Finish SGO'!B72)</f>
        <v/>
      </c>
      <c r="C78" t="str">
        <f>IF('Finish SGO'!C72="", "", 'Finish SGO'!C72)</f>
        <v/>
      </c>
      <c r="D78" t="str">
        <f>IF('Finish SGO'!D72="", "", 'Finish SGO'!D72)</f>
        <v/>
      </c>
      <c r="F78" t="str">
        <f t="shared" si="10"/>
        <v/>
      </c>
      <c r="G78" t="str">
        <f t="shared" si="11"/>
        <v/>
      </c>
    </row>
    <row r="79" spans="1:7" x14ac:dyDescent="0.25">
      <c r="A79" t="str">
        <f>IF('Finish SGO'!A73="", "", 'Finish SGO'!A73)</f>
        <v/>
      </c>
      <c r="B79" t="str">
        <f>IF('Finish SGO'!B73="", "", 'Finish SGO'!B73)</f>
        <v/>
      </c>
      <c r="C79" t="str">
        <f>IF('Finish SGO'!C73="", "", 'Finish SGO'!C73)</f>
        <v/>
      </c>
      <c r="D79" t="str">
        <f>IF('Finish SGO'!D73="", "", 'Finish SGO'!D73)</f>
        <v/>
      </c>
      <c r="F79" t="str">
        <f t="shared" si="10"/>
        <v/>
      </c>
      <c r="G79" t="str">
        <f t="shared" si="11"/>
        <v/>
      </c>
    </row>
    <row r="80" spans="1:7" x14ac:dyDescent="0.25">
      <c r="A80" t="str">
        <f>IF('Finish SGO'!A74="", "", 'Finish SGO'!A74)</f>
        <v/>
      </c>
      <c r="B80" t="str">
        <f>IF('Finish SGO'!B74="", "", 'Finish SGO'!B74)</f>
        <v/>
      </c>
      <c r="C80" t="str">
        <f>IF('Finish SGO'!C74="", "", 'Finish SGO'!C74)</f>
        <v/>
      </c>
      <c r="D80" t="str">
        <f>IF('Finish SGO'!D74="", "", 'Finish SGO'!D74)</f>
        <v/>
      </c>
      <c r="F80" t="str">
        <f t="shared" si="10"/>
        <v/>
      </c>
      <c r="G80" t="str">
        <f t="shared" si="11"/>
        <v/>
      </c>
    </row>
    <row r="81" spans="1:7" x14ac:dyDescent="0.25">
      <c r="A81" t="str">
        <f>IF('Finish SGO'!A75="", "", 'Finish SGO'!A75)</f>
        <v/>
      </c>
      <c r="B81" t="str">
        <f>IF('Finish SGO'!B75="", "", 'Finish SGO'!B75)</f>
        <v/>
      </c>
      <c r="C81" t="str">
        <f>IF('Finish SGO'!C75="", "", 'Finish SGO'!C75)</f>
        <v/>
      </c>
      <c r="D81" t="str">
        <f>IF('Finish SGO'!D75="", "", 'Finish SGO'!D75)</f>
        <v/>
      </c>
      <c r="F81" t="str">
        <f t="shared" si="10"/>
        <v/>
      </c>
      <c r="G81" t="str">
        <f t="shared" si="11"/>
        <v/>
      </c>
    </row>
    <row r="82" spans="1:7" x14ac:dyDescent="0.25">
      <c r="A82" t="str">
        <f>IF('Finish SGO'!A76="", "", 'Finish SGO'!A76)</f>
        <v/>
      </c>
      <c r="B82" t="str">
        <f>IF('Finish SGO'!B76="", "", 'Finish SGO'!B76)</f>
        <v/>
      </c>
      <c r="C82" t="str">
        <f>IF('Finish SGO'!C76="", "", 'Finish SGO'!C76)</f>
        <v/>
      </c>
      <c r="D82" t="str">
        <f>IF('Finish SGO'!D76="", "", 'Finish SGO'!D76)</f>
        <v/>
      </c>
      <c r="F82" t="str">
        <f t="shared" si="10"/>
        <v/>
      </c>
      <c r="G82" t="str">
        <f t="shared" si="11"/>
        <v/>
      </c>
    </row>
    <row r="83" spans="1:7" x14ac:dyDescent="0.25">
      <c r="A83" t="str">
        <f>IF('Finish SGO'!A77="", "", 'Finish SGO'!A77)</f>
        <v/>
      </c>
      <c r="B83" t="str">
        <f>IF('Finish SGO'!B77="", "", 'Finish SGO'!B77)</f>
        <v/>
      </c>
      <c r="C83" t="str">
        <f>IF('Finish SGO'!C77="", "", 'Finish SGO'!C77)</f>
        <v/>
      </c>
      <c r="D83" t="str">
        <f>IF('Finish SGO'!D77="", "", 'Finish SGO'!D77)</f>
        <v/>
      </c>
      <c r="F83" t="str">
        <f t="shared" si="10"/>
        <v/>
      </c>
      <c r="G83" t="str">
        <f t="shared" si="11"/>
        <v/>
      </c>
    </row>
    <row r="84" spans="1:7" x14ac:dyDescent="0.25">
      <c r="A84" t="str">
        <f>IF('Finish SGO'!A78="", "", 'Finish SGO'!A78)</f>
        <v/>
      </c>
      <c r="B84" t="str">
        <f>IF('Finish SGO'!B78="", "", 'Finish SGO'!B78)</f>
        <v/>
      </c>
      <c r="C84" t="str">
        <f>IF('Finish SGO'!C78="", "", 'Finish SGO'!C78)</f>
        <v/>
      </c>
      <c r="D84" t="str">
        <f>IF('Finish SGO'!D78="", "", 'Finish SGO'!D78)</f>
        <v/>
      </c>
      <c r="F84" t="str">
        <f t="shared" si="10"/>
        <v/>
      </c>
      <c r="G84" t="str">
        <f t="shared" si="11"/>
        <v/>
      </c>
    </row>
    <row r="85" spans="1:7" x14ac:dyDescent="0.25">
      <c r="A85" t="str">
        <f>IF('Finish SGO'!A79="", "", 'Finish SGO'!A79)</f>
        <v/>
      </c>
      <c r="B85" t="str">
        <f>IF('Finish SGO'!B79="", "", 'Finish SGO'!B79)</f>
        <v/>
      </c>
      <c r="C85" t="str">
        <f>IF('Finish SGO'!C79="", "", 'Finish SGO'!C79)</f>
        <v/>
      </c>
      <c r="D85" t="str">
        <f>IF('Finish SGO'!D79="", "", 'Finish SGO'!D79)</f>
        <v/>
      </c>
      <c r="F85" t="str">
        <f t="shared" si="10"/>
        <v/>
      </c>
      <c r="G85" t="str">
        <f t="shared" si="11"/>
        <v/>
      </c>
    </row>
    <row r="86" spans="1:7" x14ac:dyDescent="0.25">
      <c r="A86" t="str">
        <f>IF('Finish SGO'!A80="", "", 'Finish SGO'!A80)</f>
        <v/>
      </c>
      <c r="B86" t="str">
        <f>IF('Finish SGO'!B80="", "", 'Finish SGO'!B80)</f>
        <v/>
      </c>
      <c r="C86" t="str">
        <f>IF('Finish SGO'!C80="", "", 'Finish SGO'!C80)</f>
        <v/>
      </c>
      <c r="D86" t="str">
        <f>IF('Finish SGO'!D80="", "", 'Finish SGO'!D80)</f>
        <v/>
      </c>
      <c r="F86" t="str">
        <f t="shared" si="10"/>
        <v/>
      </c>
      <c r="G86" t="str">
        <f t="shared" si="11"/>
        <v/>
      </c>
    </row>
    <row r="87" spans="1:7" x14ac:dyDescent="0.25">
      <c r="A87" t="str">
        <f>IF('Finish SGO'!A81="", "", 'Finish SGO'!A81)</f>
        <v/>
      </c>
      <c r="B87" t="str">
        <f>IF('Finish SGO'!B81="", "", 'Finish SGO'!B81)</f>
        <v/>
      </c>
      <c r="C87" t="str">
        <f>IF('Finish SGO'!C81="", "", 'Finish SGO'!C81)</f>
        <v/>
      </c>
      <c r="D87" t="str">
        <f>IF('Finish SGO'!D81="", "", 'Finish SGO'!D81)</f>
        <v/>
      </c>
      <c r="F87" t="str">
        <f t="shared" si="10"/>
        <v/>
      </c>
      <c r="G87" t="str">
        <f t="shared" si="11"/>
        <v/>
      </c>
    </row>
    <row r="88" spans="1:7" x14ac:dyDescent="0.25">
      <c r="A88" t="str">
        <f>IF('Finish SGO'!A82="", "", 'Finish SGO'!A82)</f>
        <v/>
      </c>
      <c r="B88" t="str">
        <f>IF('Finish SGO'!B82="", "", 'Finish SGO'!B82)</f>
        <v/>
      </c>
      <c r="C88" t="str">
        <f>IF('Finish SGO'!C82="", "", 'Finish SGO'!C82)</f>
        <v/>
      </c>
      <c r="D88" t="str">
        <f>IF('Finish SGO'!D82="", "", 'Finish SGO'!D82)</f>
        <v/>
      </c>
      <c r="F88" t="str">
        <f t="shared" si="10"/>
        <v/>
      </c>
      <c r="G88" t="str">
        <f t="shared" si="11"/>
        <v/>
      </c>
    </row>
    <row r="89" spans="1:7" x14ac:dyDescent="0.25">
      <c r="A89" t="str">
        <f>IF('Finish SGO'!A83="", "", 'Finish SGO'!A83)</f>
        <v/>
      </c>
      <c r="B89" t="str">
        <f>IF('Finish SGO'!B83="", "", 'Finish SGO'!B83)</f>
        <v/>
      </c>
      <c r="C89" t="str">
        <f>IF('Finish SGO'!C83="", "", 'Finish SGO'!C83)</f>
        <v/>
      </c>
      <c r="D89" t="str">
        <f>IF('Finish SGO'!D83="", "", 'Finish SGO'!D83)</f>
        <v/>
      </c>
      <c r="F89" t="str">
        <f t="shared" si="10"/>
        <v/>
      </c>
      <c r="G89" t="str">
        <f t="shared" si="11"/>
        <v/>
      </c>
    </row>
    <row r="90" spans="1:7" x14ac:dyDescent="0.25">
      <c r="A90" t="str">
        <f>IF('Finish SGO'!A84="", "", 'Finish SGO'!A84)</f>
        <v/>
      </c>
      <c r="B90" t="str">
        <f>IF('Finish SGO'!B84="", "", 'Finish SGO'!B84)</f>
        <v/>
      </c>
      <c r="C90" t="str">
        <f>IF('Finish SGO'!C84="", "", 'Finish SGO'!C84)</f>
        <v/>
      </c>
      <c r="D90" t="str">
        <f>IF('Finish SGO'!D84="", "", 'Finish SGO'!D84)</f>
        <v/>
      </c>
      <c r="F90" t="str">
        <f t="shared" si="10"/>
        <v/>
      </c>
      <c r="G90" t="str">
        <f t="shared" si="11"/>
        <v/>
      </c>
    </row>
    <row r="91" spans="1:7" x14ac:dyDescent="0.25">
      <c r="A91" t="str">
        <f>IF('Finish SGO'!A85="", "", 'Finish SGO'!A85)</f>
        <v/>
      </c>
      <c r="B91" t="str">
        <f>IF('Finish SGO'!B85="", "", 'Finish SGO'!B85)</f>
        <v/>
      </c>
      <c r="C91" t="str">
        <f>IF('Finish SGO'!C85="", "", 'Finish SGO'!C85)</f>
        <v/>
      </c>
      <c r="D91" t="str">
        <f>IF('Finish SGO'!D85="", "", 'Finish SGO'!D85)</f>
        <v/>
      </c>
      <c r="F91" t="str">
        <f t="shared" si="10"/>
        <v/>
      </c>
      <c r="G91" t="str">
        <f t="shared" si="11"/>
        <v/>
      </c>
    </row>
    <row r="92" spans="1:7" x14ac:dyDescent="0.25">
      <c r="A92" t="str">
        <f>IF('Finish SGO'!A86="", "", 'Finish SGO'!A86)</f>
        <v/>
      </c>
      <c r="B92" t="str">
        <f>IF('Finish SGO'!B86="", "", 'Finish SGO'!B86)</f>
        <v/>
      </c>
      <c r="C92" t="str">
        <f>IF('Finish SGO'!C86="", "", 'Finish SGO'!C86)</f>
        <v/>
      </c>
      <c r="D92" t="str">
        <f>IF('Finish SGO'!D86="", "", 'Finish SGO'!D86)</f>
        <v/>
      </c>
      <c r="F92" t="str">
        <f t="shared" si="10"/>
        <v/>
      </c>
      <c r="G92" t="str">
        <f t="shared" si="11"/>
        <v/>
      </c>
    </row>
    <row r="93" spans="1:7" x14ac:dyDescent="0.25">
      <c r="A93" t="str">
        <f>IF('Finish SGO'!A87="", "", 'Finish SGO'!A87)</f>
        <v/>
      </c>
      <c r="B93" t="str">
        <f>IF('Finish SGO'!B87="", "", 'Finish SGO'!B87)</f>
        <v/>
      </c>
      <c r="C93" t="str">
        <f>IF('Finish SGO'!C87="", "", 'Finish SGO'!C87)</f>
        <v/>
      </c>
      <c r="D93" t="str">
        <f>IF('Finish SGO'!D87="", "", 'Finish SGO'!D87)</f>
        <v/>
      </c>
      <c r="F93" t="str">
        <f t="shared" si="10"/>
        <v/>
      </c>
      <c r="G93" t="str">
        <f t="shared" si="11"/>
        <v/>
      </c>
    </row>
    <row r="94" spans="1:7" x14ac:dyDescent="0.25">
      <c r="A94" t="str">
        <f>IF('Finish SGO'!A88="", "", 'Finish SGO'!A88)</f>
        <v/>
      </c>
      <c r="B94" t="str">
        <f>IF('Finish SGO'!B88="", "", 'Finish SGO'!B88)</f>
        <v/>
      </c>
      <c r="C94" t="str">
        <f>IF('Finish SGO'!C88="", "", 'Finish SGO'!C88)</f>
        <v/>
      </c>
      <c r="D94" t="str">
        <f>IF('Finish SGO'!D88="", "", 'Finish SGO'!D88)</f>
        <v/>
      </c>
      <c r="F94" t="str">
        <f t="shared" si="10"/>
        <v/>
      </c>
      <c r="G94" t="str">
        <f t="shared" si="11"/>
        <v/>
      </c>
    </row>
    <row r="95" spans="1:7" x14ac:dyDescent="0.25">
      <c r="A95" t="str">
        <f>IF('Finish SGO'!A89="", "", 'Finish SGO'!A89)</f>
        <v/>
      </c>
      <c r="B95" t="str">
        <f>IF('Finish SGO'!B89="", "", 'Finish SGO'!B89)</f>
        <v/>
      </c>
      <c r="C95" t="str">
        <f>IF('Finish SGO'!C89="", "", 'Finish SGO'!C89)</f>
        <v/>
      </c>
      <c r="D95" t="str">
        <f>IF('Finish SGO'!D89="", "", 'Finish SGO'!D89)</f>
        <v/>
      </c>
      <c r="F95" t="str">
        <f t="shared" si="10"/>
        <v/>
      </c>
      <c r="G95" t="str">
        <f t="shared" si="11"/>
        <v/>
      </c>
    </row>
    <row r="96" spans="1:7" x14ac:dyDescent="0.25">
      <c r="A96" t="str">
        <f>IF('Finish SGO'!A90="", "", 'Finish SGO'!A90)</f>
        <v/>
      </c>
      <c r="B96" t="str">
        <f>IF('Finish SGO'!B90="", "", 'Finish SGO'!B90)</f>
        <v/>
      </c>
      <c r="C96" t="str">
        <f>IF('Finish SGO'!C90="", "", 'Finish SGO'!C90)</f>
        <v/>
      </c>
      <c r="D96" t="str">
        <f>IF('Finish SGO'!D90="", "", 'Finish SGO'!D90)</f>
        <v/>
      </c>
      <c r="F96" t="str">
        <f t="shared" si="10"/>
        <v/>
      </c>
      <c r="G96" t="str">
        <f t="shared" si="11"/>
        <v/>
      </c>
    </row>
    <row r="97" spans="1:7" x14ac:dyDescent="0.25">
      <c r="A97" t="str">
        <f>IF('Finish SGO'!A91="", "", 'Finish SGO'!A91)</f>
        <v/>
      </c>
      <c r="B97" t="str">
        <f>IF('Finish SGO'!B91="", "", 'Finish SGO'!B91)</f>
        <v/>
      </c>
      <c r="C97" t="str">
        <f>IF('Finish SGO'!C91="", "", 'Finish SGO'!C91)</f>
        <v/>
      </c>
      <c r="D97" t="str">
        <f>IF('Finish SGO'!D91="", "", 'Finish SGO'!D91)</f>
        <v/>
      </c>
      <c r="F97" t="str">
        <f t="shared" si="10"/>
        <v/>
      </c>
      <c r="G97" t="str">
        <f t="shared" si="11"/>
        <v/>
      </c>
    </row>
    <row r="98" spans="1:7" x14ac:dyDescent="0.25">
      <c r="A98" t="str">
        <f>IF('Finish SGO'!A92="", "", 'Finish SGO'!A92)</f>
        <v/>
      </c>
      <c r="B98" t="str">
        <f>IF('Finish SGO'!B92="", "", 'Finish SGO'!B92)</f>
        <v/>
      </c>
      <c r="C98" t="str">
        <f>IF('Finish SGO'!C92="", "", 'Finish SGO'!C92)</f>
        <v/>
      </c>
      <c r="D98" t="str">
        <f>IF('Finish SGO'!D92="", "", 'Finish SGO'!D92)</f>
        <v/>
      </c>
      <c r="F98" t="str">
        <f t="shared" si="10"/>
        <v/>
      </c>
      <c r="G98" t="str">
        <f t="shared" si="11"/>
        <v/>
      </c>
    </row>
    <row r="99" spans="1:7" x14ac:dyDescent="0.25">
      <c r="A99" t="str">
        <f>IF('Finish SGO'!A93="", "", 'Finish SGO'!A93)</f>
        <v/>
      </c>
      <c r="B99" t="str">
        <f>IF('Finish SGO'!B93="", "", 'Finish SGO'!B93)</f>
        <v/>
      </c>
      <c r="C99" t="str">
        <f>IF('Finish SGO'!C93="", "", 'Finish SGO'!C93)</f>
        <v/>
      </c>
      <c r="D99" t="str">
        <f>IF('Finish SGO'!D93="", "", 'Finish SGO'!D93)</f>
        <v/>
      </c>
      <c r="F99" t="str">
        <f t="shared" si="10"/>
        <v/>
      </c>
      <c r="G99" t="str">
        <f t="shared" si="11"/>
        <v/>
      </c>
    </row>
    <row r="100" spans="1:7" x14ac:dyDescent="0.25">
      <c r="A100" t="str">
        <f>IF('Finish SGO'!A94="", "", 'Finish SGO'!A94)</f>
        <v/>
      </c>
      <c r="B100" t="str">
        <f>IF('Finish SGO'!B94="", "", 'Finish SGO'!B94)</f>
        <v/>
      </c>
      <c r="C100" t="str">
        <f>IF('Finish SGO'!C94="", "", 'Finish SGO'!C94)</f>
        <v/>
      </c>
      <c r="D100" t="str">
        <f>IF('Finish SGO'!D94="", "", 'Finish SGO'!D94)</f>
        <v/>
      </c>
      <c r="F100" t="str">
        <f t="shared" si="10"/>
        <v/>
      </c>
      <c r="G100" t="str">
        <f t="shared" si="11"/>
        <v/>
      </c>
    </row>
    <row r="101" spans="1:7" x14ac:dyDescent="0.25">
      <c r="A101" t="str">
        <f>IF('Finish SGO'!A95="", "", 'Finish SGO'!A95)</f>
        <v/>
      </c>
      <c r="B101" t="str">
        <f>IF('Finish SGO'!B95="", "", 'Finish SGO'!B95)</f>
        <v/>
      </c>
      <c r="C101" t="str">
        <f>IF('Finish SGO'!C95="", "", 'Finish SGO'!C95)</f>
        <v/>
      </c>
      <c r="D101" t="str">
        <f>IF('Finish SGO'!D95="", "", 'Finish SGO'!D95)</f>
        <v/>
      </c>
      <c r="F101" t="str">
        <f t="shared" si="10"/>
        <v/>
      </c>
      <c r="G101" t="str">
        <f t="shared" si="11"/>
        <v/>
      </c>
    </row>
    <row r="102" spans="1:7" x14ac:dyDescent="0.25">
      <c r="A102" t="str">
        <f>IF('Finish SGO'!A96="", "", 'Finish SGO'!A96)</f>
        <v/>
      </c>
      <c r="B102" t="str">
        <f>IF('Finish SGO'!B96="", "", 'Finish SGO'!B96)</f>
        <v/>
      </c>
      <c r="C102" t="str">
        <f>IF('Finish SGO'!C96="", "", 'Finish SGO'!C96)</f>
        <v/>
      </c>
      <c r="D102" t="str">
        <f>IF('Finish SGO'!D96="", "", 'Finish SGO'!D96)</f>
        <v/>
      </c>
      <c r="F102" t="str">
        <f t="shared" si="10"/>
        <v/>
      </c>
      <c r="G102" t="str">
        <f t="shared" si="11"/>
        <v/>
      </c>
    </row>
    <row r="103" spans="1:7" x14ac:dyDescent="0.25">
      <c r="A103" t="str">
        <f>IF('Finish SGO'!A97="", "", 'Finish SGO'!A97)</f>
        <v/>
      </c>
      <c r="B103" t="str">
        <f>IF('Finish SGO'!B97="", "", 'Finish SGO'!B97)</f>
        <v/>
      </c>
      <c r="C103" t="str">
        <f>IF('Finish SGO'!C97="", "", 'Finish SGO'!C97)</f>
        <v/>
      </c>
      <c r="D103" t="str">
        <f>IF('Finish SGO'!D97="", "", 'Finish SGO'!D97)</f>
        <v/>
      </c>
      <c r="F103" t="str">
        <f t="shared" si="10"/>
        <v/>
      </c>
      <c r="G103" t="str">
        <f t="shared" si="11"/>
        <v/>
      </c>
    </row>
    <row r="104" spans="1:7" x14ac:dyDescent="0.25">
      <c r="A104" t="str">
        <f>IF('Finish SGO'!A98="", "", 'Finish SGO'!A98)</f>
        <v/>
      </c>
      <c r="B104" t="str">
        <f>IF('Finish SGO'!B98="", "", 'Finish SGO'!B98)</f>
        <v/>
      </c>
      <c r="C104" t="str">
        <f>IF('Finish SGO'!C98="", "", 'Finish SGO'!C98)</f>
        <v/>
      </c>
      <c r="D104" t="str">
        <f>IF('Finish SGO'!D98="", "", 'Finish SGO'!D98)</f>
        <v/>
      </c>
      <c r="F104" t="str">
        <f t="shared" si="10"/>
        <v/>
      </c>
      <c r="G104" t="str">
        <f t="shared" si="11"/>
        <v/>
      </c>
    </row>
    <row r="105" spans="1:7" x14ac:dyDescent="0.25">
      <c r="A105" t="str">
        <f>IF('Finish SGO'!A99="", "", 'Finish SGO'!A99)</f>
        <v/>
      </c>
      <c r="B105" t="str">
        <f>IF('Finish SGO'!B99="", "", 'Finish SGO'!B99)</f>
        <v/>
      </c>
      <c r="C105" t="str">
        <f>IF('Finish SGO'!C99="", "", 'Finish SGO'!C99)</f>
        <v/>
      </c>
      <c r="D105" t="str">
        <f>IF('Finish SGO'!D99="", "", 'Finish SGO'!D99)</f>
        <v/>
      </c>
      <c r="F105" t="str">
        <f t="shared" si="10"/>
        <v/>
      </c>
      <c r="G105" t="str">
        <f t="shared" si="11"/>
        <v/>
      </c>
    </row>
    <row r="106" spans="1:7" x14ac:dyDescent="0.25">
      <c r="A106" t="str">
        <f>IF('Finish SGO'!A100="", "", 'Finish SGO'!A100)</f>
        <v/>
      </c>
      <c r="B106" t="str">
        <f>IF('Finish SGO'!B100="", "", 'Finish SGO'!B100)</f>
        <v/>
      </c>
      <c r="C106" t="str">
        <f>IF('Finish SGO'!C100="", "", 'Finish SGO'!C100)</f>
        <v/>
      </c>
      <c r="D106" t="str">
        <f>IF('Finish SGO'!D100="", "", 'Finish SGO'!D100)</f>
        <v/>
      </c>
      <c r="F106" t="str">
        <f t="shared" si="10"/>
        <v/>
      </c>
      <c r="G106" t="str">
        <f t="shared" si="11"/>
        <v/>
      </c>
    </row>
    <row r="107" spans="1:7" x14ac:dyDescent="0.25">
      <c r="A107" t="str">
        <f>IF('Finish SGO'!A101="", "", 'Finish SGO'!A101)</f>
        <v/>
      </c>
      <c r="B107" t="str">
        <f>IF('Finish SGO'!B101="", "", 'Finish SGO'!B101)</f>
        <v/>
      </c>
      <c r="C107" t="str">
        <f>IF('Finish SGO'!C101="", "", 'Finish SGO'!C101)</f>
        <v/>
      </c>
      <c r="D107" t="str">
        <f>IF('Finish SGO'!D101="", "", 'Finish SGO'!D101)</f>
        <v/>
      </c>
      <c r="F107" t="str">
        <f t="shared" si="10"/>
        <v/>
      </c>
      <c r="G107" t="str">
        <f t="shared" si="11"/>
        <v/>
      </c>
    </row>
    <row r="108" spans="1:7" x14ac:dyDescent="0.25">
      <c r="A108" t="str">
        <f>IF('Finish SGO'!A102="", "", 'Finish SGO'!A102)</f>
        <v/>
      </c>
      <c r="B108" t="str">
        <f>IF('Finish SGO'!B102="", "", 'Finish SGO'!B102)</f>
        <v/>
      </c>
      <c r="C108" t="str">
        <f>IF('Finish SGO'!C102="", "", 'Finish SGO'!C102)</f>
        <v/>
      </c>
      <c r="D108" t="str">
        <f>IF('Finish SGO'!D102="", "", 'Finish SGO'!D102)</f>
        <v/>
      </c>
      <c r="F108" t="str">
        <f t="shared" si="10"/>
        <v/>
      </c>
      <c r="G108" t="str">
        <f t="shared" si="11"/>
        <v/>
      </c>
    </row>
    <row r="109" spans="1:7" x14ac:dyDescent="0.25">
      <c r="A109" t="str">
        <f>IF('Finish SGO'!A103="", "", 'Finish SGO'!A103)</f>
        <v/>
      </c>
      <c r="B109" t="str">
        <f>IF('Finish SGO'!B103="", "", 'Finish SGO'!B103)</f>
        <v/>
      </c>
      <c r="C109" t="str">
        <f>IF('Finish SGO'!C103="", "", 'Finish SGO'!C103)</f>
        <v/>
      </c>
      <c r="D109" t="str">
        <f>IF('Finish SGO'!D103="", "", 'Finish SGO'!D103)</f>
        <v/>
      </c>
      <c r="F109" t="str">
        <f t="shared" si="10"/>
        <v/>
      </c>
      <c r="G109" t="str">
        <f t="shared" si="11"/>
        <v/>
      </c>
    </row>
    <row r="110" spans="1:7" x14ac:dyDescent="0.25">
      <c r="A110" t="str">
        <f>IF('Finish SGO'!A104="", "", 'Finish SGO'!A104)</f>
        <v/>
      </c>
      <c r="B110" t="str">
        <f>IF('Finish SGO'!B104="", "", 'Finish SGO'!B104)</f>
        <v/>
      </c>
      <c r="C110" t="str">
        <f>IF('Finish SGO'!C104="", "", 'Finish SGO'!C104)</f>
        <v/>
      </c>
      <c r="D110" t="str">
        <f>IF('Finish SGO'!D104="", "", 'Finish SGO'!D104)</f>
        <v/>
      </c>
      <c r="F110" t="str">
        <f t="shared" si="10"/>
        <v/>
      </c>
      <c r="G110" t="str">
        <f t="shared" si="11"/>
        <v/>
      </c>
    </row>
    <row r="111" spans="1:7" x14ac:dyDescent="0.25">
      <c r="A111" t="str">
        <f>IF('Finish SGO'!A105="", "", 'Finish SGO'!A105)</f>
        <v/>
      </c>
      <c r="B111" t="str">
        <f>IF('Finish SGO'!B105="", "", 'Finish SGO'!B105)</f>
        <v/>
      </c>
      <c r="C111" t="str">
        <f>IF('Finish SGO'!C105="", "", 'Finish SGO'!C105)</f>
        <v/>
      </c>
      <c r="D111" t="str">
        <f>IF('Finish SGO'!D105="", "", 'Finish SGO'!D105)</f>
        <v/>
      </c>
      <c r="F111" t="str">
        <f t="shared" si="10"/>
        <v/>
      </c>
      <c r="G111" t="str">
        <f t="shared" si="11"/>
        <v/>
      </c>
    </row>
    <row r="112" spans="1:7" x14ac:dyDescent="0.25">
      <c r="A112" t="str">
        <f>IF('Finish SGO'!A106="", "", 'Finish SGO'!A106)</f>
        <v/>
      </c>
      <c r="B112" t="str">
        <f>IF('Finish SGO'!B106="", "", 'Finish SGO'!B106)</f>
        <v/>
      </c>
      <c r="C112" t="str">
        <f>IF('Finish SGO'!C106="", "", 'Finish SGO'!C106)</f>
        <v/>
      </c>
      <c r="D112" t="str">
        <f>IF('Finish SGO'!D106="", "", 'Finish SGO'!D106)</f>
        <v/>
      </c>
      <c r="F112" t="str">
        <f t="shared" si="10"/>
        <v/>
      </c>
      <c r="G112" t="str">
        <f t="shared" si="11"/>
        <v/>
      </c>
    </row>
    <row r="113" spans="1:7" x14ac:dyDescent="0.25">
      <c r="A113" t="str">
        <f>IF('Finish SGO'!A107="", "", 'Finish SGO'!A107)</f>
        <v/>
      </c>
      <c r="B113" t="str">
        <f>IF('Finish SGO'!B107="", "", 'Finish SGO'!B107)</f>
        <v/>
      </c>
      <c r="C113" t="str">
        <f>IF('Finish SGO'!C107="", "", 'Finish SGO'!C107)</f>
        <v/>
      </c>
      <c r="D113" t="str">
        <f>IF('Finish SGO'!D107="", "", 'Finish SGO'!D107)</f>
        <v/>
      </c>
      <c r="F113" t="str">
        <f t="shared" si="10"/>
        <v/>
      </c>
      <c r="G113" t="str">
        <f t="shared" si="11"/>
        <v/>
      </c>
    </row>
    <row r="114" spans="1:7" x14ac:dyDescent="0.25">
      <c r="A114" t="str">
        <f>IF('Finish SGO'!A108="", "", 'Finish SGO'!A108)</f>
        <v/>
      </c>
      <c r="B114" t="str">
        <f>IF('Finish SGO'!B108="", "", 'Finish SGO'!B108)</f>
        <v/>
      </c>
      <c r="C114" t="str">
        <f>IF('Finish SGO'!C108="", "", 'Finish SGO'!C108)</f>
        <v/>
      </c>
      <c r="D114" t="str">
        <f>IF('Finish SGO'!D108="", "", 'Finish SGO'!D108)</f>
        <v/>
      </c>
      <c r="F114" t="str">
        <f t="shared" si="10"/>
        <v/>
      </c>
      <c r="G114" t="str">
        <f t="shared" si="11"/>
        <v/>
      </c>
    </row>
    <row r="115" spans="1:7" x14ac:dyDescent="0.25">
      <c r="A115" t="str">
        <f>IF('Finish SGO'!A109="", "", 'Finish SGO'!A109)</f>
        <v/>
      </c>
      <c r="B115" t="str">
        <f>IF('Finish SGO'!B109="", "", 'Finish SGO'!B109)</f>
        <v/>
      </c>
      <c r="C115" t="str">
        <f>IF('Finish SGO'!C109="", "", 'Finish SGO'!C109)</f>
        <v/>
      </c>
      <c r="D115" t="str">
        <f>IF('Finish SGO'!D109="", "", 'Finish SGO'!D109)</f>
        <v/>
      </c>
      <c r="F115" t="str">
        <f t="shared" si="10"/>
        <v/>
      </c>
      <c r="G115" t="str">
        <f t="shared" si="11"/>
        <v/>
      </c>
    </row>
    <row r="116" spans="1:7" x14ac:dyDescent="0.25">
      <c r="A116" t="str">
        <f>IF('Finish SGO'!A110="", "", 'Finish SGO'!A110)</f>
        <v/>
      </c>
      <c r="B116" t="str">
        <f>IF('Finish SGO'!B110="", "", 'Finish SGO'!B110)</f>
        <v/>
      </c>
      <c r="C116" t="str">
        <f>IF('Finish SGO'!C110="", "", 'Finish SGO'!C110)</f>
        <v/>
      </c>
      <c r="D116" t="str">
        <f>IF('Finish SGO'!D110="", "", 'Finish SGO'!D110)</f>
        <v/>
      </c>
      <c r="F116" t="str">
        <f t="shared" si="10"/>
        <v/>
      </c>
      <c r="G116" t="str">
        <f t="shared" si="11"/>
        <v/>
      </c>
    </row>
    <row r="117" spans="1:7" x14ac:dyDescent="0.25">
      <c r="A117" t="str">
        <f>IF('Finish SGO'!A111="", "", 'Finish SGO'!A111)</f>
        <v/>
      </c>
      <c r="B117" t="str">
        <f>IF('Finish SGO'!B111="", "", 'Finish SGO'!B111)</f>
        <v/>
      </c>
      <c r="C117" t="str">
        <f>IF('Finish SGO'!C111="", "", 'Finish SGO'!C111)</f>
        <v/>
      </c>
      <c r="D117" t="str">
        <f>IF('Finish SGO'!D111="", "", 'Finish SGO'!D111)</f>
        <v/>
      </c>
      <c r="F117" t="str">
        <f t="shared" si="10"/>
        <v/>
      </c>
      <c r="G117" t="str">
        <f t="shared" si="11"/>
        <v/>
      </c>
    </row>
    <row r="118" spans="1:7" x14ac:dyDescent="0.25">
      <c r="A118" t="str">
        <f>IF('Finish SGO'!A112="", "", 'Finish SGO'!A112)</f>
        <v/>
      </c>
      <c r="B118" t="str">
        <f>IF('Finish SGO'!B112="", "", 'Finish SGO'!B112)</f>
        <v/>
      </c>
      <c r="C118" t="str">
        <f>IF('Finish SGO'!C112="", "", 'Finish SGO'!C112)</f>
        <v/>
      </c>
      <c r="D118" t="str">
        <f>IF('Finish SGO'!D112="", "", 'Finish SGO'!D112)</f>
        <v/>
      </c>
      <c r="F118" t="str">
        <f t="shared" si="10"/>
        <v/>
      </c>
      <c r="G118" t="str">
        <f t="shared" si="11"/>
        <v/>
      </c>
    </row>
    <row r="119" spans="1:7" x14ac:dyDescent="0.25">
      <c r="A119" t="str">
        <f>IF('Finish SGO'!A113="", "", 'Finish SGO'!A113)</f>
        <v/>
      </c>
      <c r="B119" t="str">
        <f>IF('Finish SGO'!B113="", "", 'Finish SGO'!B113)</f>
        <v/>
      </c>
      <c r="C119" t="str">
        <f>IF('Finish SGO'!C113="", "", 'Finish SGO'!C113)</f>
        <v/>
      </c>
      <c r="D119" t="str">
        <f>IF('Finish SGO'!D113="", "", 'Finish SGO'!D113)</f>
        <v/>
      </c>
      <c r="F119" t="str">
        <f t="shared" si="10"/>
        <v/>
      </c>
      <c r="G119" t="str">
        <f t="shared" si="11"/>
        <v/>
      </c>
    </row>
    <row r="120" spans="1:7" x14ac:dyDescent="0.25">
      <c r="A120" t="str">
        <f>IF('Finish SGO'!A114="", "", 'Finish SGO'!A114)</f>
        <v/>
      </c>
      <c r="B120" t="str">
        <f>IF('Finish SGO'!B114="", "", 'Finish SGO'!B114)</f>
        <v/>
      </c>
      <c r="C120" t="str">
        <f>IF('Finish SGO'!C114="", "", 'Finish SGO'!C114)</f>
        <v/>
      </c>
      <c r="D120" t="str">
        <f>IF('Finish SGO'!D114="", "", 'Finish SGO'!D114)</f>
        <v/>
      </c>
      <c r="F120" t="str">
        <f t="shared" si="10"/>
        <v/>
      </c>
      <c r="G120" t="str">
        <f t="shared" si="11"/>
        <v/>
      </c>
    </row>
    <row r="121" spans="1:7" x14ac:dyDescent="0.25">
      <c r="A121" t="str">
        <f>IF('Finish SGO'!A115="", "", 'Finish SGO'!A115)</f>
        <v/>
      </c>
      <c r="B121" t="str">
        <f>IF('Finish SGO'!B115="", "", 'Finish SGO'!B115)</f>
        <v/>
      </c>
      <c r="C121" t="str">
        <f>IF('Finish SGO'!C115="", "", 'Finish SGO'!C115)</f>
        <v/>
      </c>
      <c r="D121" t="str">
        <f>IF('Finish SGO'!D115="", "", 'Finish SGO'!D115)</f>
        <v/>
      </c>
      <c r="F121" t="str">
        <f t="shared" si="10"/>
        <v/>
      </c>
      <c r="G121" t="str">
        <f t="shared" si="11"/>
        <v/>
      </c>
    </row>
    <row r="122" spans="1:7" x14ac:dyDescent="0.25">
      <c r="A122" t="str">
        <f>IF('Finish SGO'!A116="", "", 'Finish SGO'!A116)</f>
        <v/>
      </c>
      <c r="B122" t="str">
        <f>IF('Finish SGO'!B116="", "", 'Finish SGO'!B116)</f>
        <v/>
      </c>
      <c r="C122" t="str">
        <f>IF('Finish SGO'!C116="", "", 'Finish SGO'!C116)</f>
        <v/>
      </c>
      <c r="D122" t="str">
        <f>IF('Finish SGO'!D116="", "", 'Finish SGO'!D116)</f>
        <v/>
      </c>
      <c r="F122" t="str">
        <f t="shared" si="10"/>
        <v/>
      </c>
      <c r="G122" t="str">
        <f t="shared" si="11"/>
        <v/>
      </c>
    </row>
    <row r="123" spans="1:7" x14ac:dyDescent="0.25">
      <c r="A123" t="str">
        <f>IF('Finish SGO'!A117="", "", 'Finish SGO'!A117)</f>
        <v/>
      </c>
      <c r="B123" t="str">
        <f>IF('Finish SGO'!B117="", "", 'Finish SGO'!B117)</f>
        <v/>
      </c>
      <c r="C123" t="str">
        <f>IF('Finish SGO'!C117="", "", 'Finish SGO'!C117)</f>
        <v/>
      </c>
      <c r="D123" t="str">
        <f>IF('Finish SGO'!D117="", "", 'Finish SGO'!D117)</f>
        <v/>
      </c>
      <c r="F123" t="str">
        <f t="shared" si="10"/>
        <v/>
      </c>
      <c r="G123" t="str">
        <f t="shared" si="11"/>
        <v/>
      </c>
    </row>
    <row r="124" spans="1:7" x14ac:dyDescent="0.25">
      <c r="A124" t="str">
        <f>IF('Finish SGO'!A118="", "", 'Finish SGO'!A118)</f>
        <v/>
      </c>
      <c r="B124" t="str">
        <f>IF('Finish SGO'!B118="", "", 'Finish SGO'!B118)</f>
        <v/>
      </c>
      <c r="C124" t="str">
        <f>IF('Finish SGO'!C118="", "", 'Finish SGO'!C118)</f>
        <v/>
      </c>
      <c r="D124" t="str">
        <f>IF('Finish SGO'!D118="", "", 'Finish SGO'!D118)</f>
        <v/>
      </c>
      <c r="F124" t="str">
        <f t="shared" si="10"/>
        <v/>
      </c>
      <c r="G124" t="str">
        <f t="shared" si="11"/>
        <v/>
      </c>
    </row>
    <row r="125" spans="1:7" x14ac:dyDescent="0.25">
      <c r="A125" t="str">
        <f>IF('Finish SGO'!A119="", "", 'Finish SGO'!A119)</f>
        <v/>
      </c>
      <c r="B125" t="str">
        <f>IF('Finish SGO'!B119="", "", 'Finish SGO'!B119)</f>
        <v/>
      </c>
      <c r="C125" t="str">
        <f>IF('Finish SGO'!C119="", "", 'Finish SGO'!C119)</f>
        <v/>
      </c>
      <c r="D125" t="str">
        <f>IF('Finish SGO'!D119="", "", 'Finish SGO'!D119)</f>
        <v/>
      </c>
      <c r="F125" t="str">
        <f t="shared" si="10"/>
        <v/>
      </c>
      <c r="G125" t="str">
        <f t="shared" si="11"/>
        <v/>
      </c>
    </row>
    <row r="126" spans="1:7" x14ac:dyDescent="0.25">
      <c r="A126" t="str">
        <f>IF('Finish SGO'!A120="", "", 'Finish SGO'!A120)</f>
        <v/>
      </c>
      <c r="B126" t="str">
        <f>IF('Finish SGO'!B120="", "", 'Finish SGO'!B120)</f>
        <v/>
      </c>
      <c r="C126" t="str">
        <f>IF('Finish SGO'!C120="", "", 'Finish SGO'!C120)</f>
        <v/>
      </c>
      <c r="D126" t="str">
        <f>IF('Finish SGO'!D120="", "", 'Finish SGO'!D120)</f>
        <v/>
      </c>
      <c r="F126" t="str">
        <f t="shared" si="10"/>
        <v/>
      </c>
      <c r="G126" t="str">
        <f t="shared" si="11"/>
        <v/>
      </c>
    </row>
    <row r="127" spans="1:7" x14ac:dyDescent="0.25">
      <c r="A127" t="str">
        <f>IF('Finish SGO'!A121="", "", 'Finish SGO'!A121)</f>
        <v/>
      </c>
      <c r="B127" t="str">
        <f>IF('Finish SGO'!B121="", "", 'Finish SGO'!B121)</f>
        <v/>
      </c>
      <c r="C127" t="str">
        <f>IF('Finish SGO'!C121="", "", 'Finish SGO'!C121)</f>
        <v/>
      </c>
      <c r="D127" t="str">
        <f>IF('Finish SGO'!D121="", "", 'Finish SGO'!D121)</f>
        <v/>
      </c>
      <c r="F127" t="str">
        <f t="shared" si="10"/>
        <v/>
      </c>
      <c r="G127" t="str">
        <f t="shared" si="11"/>
        <v/>
      </c>
    </row>
    <row r="128" spans="1:7" x14ac:dyDescent="0.25">
      <c r="A128" t="str">
        <f>IF('Finish SGO'!A122="", "", 'Finish SGO'!A122)</f>
        <v/>
      </c>
      <c r="B128" t="str">
        <f>IF('Finish SGO'!B122="", "", 'Finish SGO'!B122)</f>
        <v/>
      </c>
      <c r="C128" t="str">
        <f>IF('Finish SGO'!C122="", "", 'Finish SGO'!C122)</f>
        <v/>
      </c>
      <c r="D128" t="str">
        <f>IF('Finish SGO'!D122="", "", 'Finish SGO'!D122)</f>
        <v/>
      </c>
      <c r="F128" t="str">
        <f t="shared" si="10"/>
        <v/>
      </c>
      <c r="G128" t="str">
        <f t="shared" si="11"/>
        <v/>
      </c>
    </row>
    <row r="129" spans="1:7" x14ac:dyDescent="0.25">
      <c r="A129" t="str">
        <f>IF('Finish SGO'!A123="", "", 'Finish SGO'!A123)</f>
        <v/>
      </c>
      <c r="B129" t="str">
        <f>IF('Finish SGO'!B123="", "", 'Finish SGO'!B123)</f>
        <v/>
      </c>
      <c r="C129" t="str">
        <f>IF('Finish SGO'!C123="", "", 'Finish SGO'!C123)</f>
        <v/>
      </c>
      <c r="D129" t="str">
        <f>IF('Finish SGO'!D123="", "", 'Finish SGO'!D123)</f>
        <v/>
      </c>
      <c r="F129" t="str">
        <f t="shared" si="10"/>
        <v/>
      </c>
      <c r="G129" t="str">
        <f t="shared" si="11"/>
        <v/>
      </c>
    </row>
    <row r="130" spans="1:7" x14ac:dyDescent="0.25">
      <c r="A130" t="str">
        <f>IF('Finish SGO'!A124="", "", 'Finish SGO'!A124)</f>
        <v/>
      </c>
      <c r="B130" t="str">
        <f>IF('Finish SGO'!B124="", "", 'Finish SGO'!B124)</f>
        <v/>
      </c>
      <c r="C130" t="str">
        <f>IF('Finish SGO'!C124="", "", 'Finish SGO'!C124)</f>
        <v/>
      </c>
      <c r="D130" t="str">
        <f>IF('Finish SGO'!D124="", "", 'Finish SGO'!D124)</f>
        <v/>
      </c>
      <c r="F130" t="str">
        <f t="shared" si="10"/>
        <v/>
      </c>
      <c r="G130" t="str">
        <f t="shared" si="11"/>
        <v/>
      </c>
    </row>
    <row r="131" spans="1:7" x14ac:dyDescent="0.25">
      <c r="A131" t="str">
        <f>IF('Finish SGO'!A125="", "", 'Finish SGO'!A125)</f>
        <v/>
      </c>
      <c r="B131" t="str">
        <f>IF('Finish SGO'!B125="", "", 'Finish SGO'!B125)</f>
        <v/>
      </c>
      <c r="C131" t="str">
        <f>IF('Finish SGO'!C125="", "", 'Finish SGO'!C125)</f>
        <v/>
      </c>
      <c r="D131" t="str">
        <f>IF('Finish SGO'!D125="", "", 'Finish SGO'!D125)</f>
        <v/>
      </c>
      <c r="F131" t="str">
        <f t="shared" si="10"/>
        <v/>
      </c>
      <c r="G131" t="str">
        <f t="shared" si="11"/>
        <v/>
      </c>
    </row>
    <row r="132" spans="1:7" x14ac:dyDescent="0.25">
      <c r="A132" t="str">
        <f>IF('Finish SGO'!A126="", "", 'Finish SGO'!A126)</f>
        <v/>
      </c>
      <c r="B132" t="str">
        <f>IF('Finish SGO'!B126="", "", 'Finish SGO'!B126)</f>
        <v/>
      </c>
      <c r="C132" t="str">
        <f>IF('Finish SGO'!C126="", "", 'Finish SGO'!C126)</f>
        <v/>
      </c>
      <c r="D132" t="str">
        <f>IF('Finish SGO'!D126="", "", 'Finish SGO'!D126)</f>
        <v/>
      </c>
      <c r="F132" t="str">
        <f t="shared" si="10"/>
        <v/>
      </c>
      <c r="G132" t="str">
        <f t="shared" si="11"/>
        <v/>
      </c>
    </row>
    <row r="133" spans="1:7" x14ac:dyDescent="0.25">
      <c r="A133" t="str">
        <f>IF('Finish SGO'!A127="", "", 'Finish SGO'!A127)</f>
        <v/>
      </c>
      <c r="B133" t="str">
        <f>IF('Finish SGO'!B127="", "", 'Finish SGO'!B127)</f>
        <v/>
      </c>
      <c r="C133" t="str">
        <f>IF('Finish SGO'!C127="", "", 'Finish SGO'!C127)</f>
        <v/>
      </c>
      <c r="D133" t="str">
        <f>IF('Finish SGO'!D127="", "", 'Finish SGO'!D127)</f>
        <v/>
      </c>
      <c r="F133" t="str">
        <f t="shared" si="10"/>
        <v/>
      </c>
      <c r="G133" t="str">
        <f t="shared" si="11"/>
        <v/>
      </c>
    </row>
    <row r="134" spans="1:7" x14ac:dyDescent="0.25">
      <c r="A134" t="str">
        <f>IF('Finish SGO'!A128="", "", 'Finish SGO'!A128)</f>
        <v/>
      </c>
      <c r="B134" t="str">
        <f>IF('Finish SGO'!B128="", "", 'Finish SGO'!B128)</f>
        <v/>
      </c>
      <c r="C134" t="str">
        <f>IF('Finish SGO'!C128="", "", 'Finish SGO'!C128)</f>
        <v/>
      </c>
      <c r="D134" t="str">
        <f>IF('Finish SGO'!D128="", "", 'Finish SGO'!D128)</f>
        <v/>
      </c>
      <c r="F134" t="str">
        <f t="shared" si="10"/>
        <v/>
      </c>
      <c r="G134" t="str">
        <f t="shared" si="11"/>
        <v/>
      </c>
    </row>
    <row r="135" spans="1:7" x14ac:dyDescent="0.25">
      <c r="A135" t="str">
        <f>IF('Finish SGO'!A129="", "", 'Finish SGO'!A129)</f>
        <v/>
      </c>
      <c r="B135" t="str">
        <f>IF('Finish SGO'!B129="", "", 'Finish SGO'!B129)</f>
        <v/>
      </c>
      <c r="C135" t="str">
        <f>IF('Finish SGO'!C129="", "", 'Finish SGO'!C129)</f>
        <v/>
      </c>
      <c r="D135" t="str">
        <f>IF('Finish SGO'!D129="", "", 'Finish SGO'!D129)</f>
        <v/>
      </c>
      <c r="F135" t="str">
        <f t="shared" si="10"/>
        <v/>
      </c>
      <c r="G135" t="str">
        <f t="shared" si="11"/>
        <v/>
      </c>
    </row>
    <row r="136" spans="1:7" x14ac:dyDescent="0.25">
      <c r="A136" t="str">
        <f>IF('Finish SGO'!A130="", "", 'Finish SGO'!A130)</f>
        <v/>
      </c>
      <c r="B136" t="str">
        <f>IF('Finish SGO'!B130="", "", 'Finish SGO'!B130)</f>
        <v/>
      </c>
      <c r="C136" t="str">
        <f>IF('Finish SGO'!C130="", "", 'Finish SGO'!C130)</f>
        <v/>
      </c>
      <c r="D136" t="str">
        <f>IF('Finish SGO'!D130="", "", 'Finish SGO'!D130)</f>
        <v/>
      </c>
      <c r="F136" t="str">
        <f t="shared" si="10"/>
        <v/>
      </c>
      <c r="G136" t="str">
        <f t="shared" si="11"/>
        <v/>
      </c>
    </row>
    <row r="137" spans="1:7" x14ac:dyDescent="0.25">
      <c r="A137" t="str">
        <f>IF('Finish SGO'!A131="", "", 'Finish SGO'!A131)</f>
        <v/>
      </c>
      <c r="B137" t="str">
        <f>IF('Finish SGO'!B131="", "", 'Finish SGO'!B131)</f>
        <v/>
      </c>
      <c r="C137" t="str">
        <f>IF('Finish SGO'!C131="", "", 'Finish SGO'!C131)</f>
        <v/>
      </c>
      <c r="D137" t="str">
        <f>IF('Finish SGO'!D131="", "", 'Finish SGO'!D131)</f>
        <v/>
      </c>
      <c r="F137" t="str">
        <f t="shared" si="10"/>
        <v/>
      </c>
      <c r="G137" t="str">
        <f t="shared" si="11"/>
        <v/>
      </c>
    </row>
    <row r="138" spans="1:7" x14ac:dyDescent="0.25">
      <c r="A138" t="str">
        <f>IF('Finish SGO'!A132="", "", 'Finish SGO'!A132)</f>
        <v/>
      </c>
      <c r="B138" t="str">
        <f>IF('Finish SGO'!B132="", "", 'Finish SGO'!B132)</f>
        <v/>
      </c>
      <c r="C138" t="str">
        <f>IF('Finish SGO'!C132="", "", 'Finish SGO'!C132)</f>
        <v/>
      </c>
      <c r="D138" t="str">
        <f>IF('Finish SGO'!D132="", "", 'Finish SGO'!D132)</f>
        <v/>
      </c>
      <c r="F138" t="str">
        <f t="shared" si="10"/>
        <v/>
      </c>
      <c r="G138" t="str">
        <f t="shared" si="11"/>
        <v/>
      </c>
    </row>
    <row r="139" spans="1:7" x14ac:dyDescent="0.25">
      <c r="A139" t="str">
        <f>IF('Finish SGO'!A133="", "", 'Finish SGO'!A133)</f>
        <v/>
      </c>
      <c r="B139" t="str">
        <f>IF('Finish SGO'!B133="", "", 'Finish SGO'!B133)</f>
        <v/>
      </c>
      <c r="C139" t="str">
        <f>IF('Finish SGO'!C133="", "", 'Finish SGO'!C133)</f>
        <v/>
      </c>
      <c r="D139" t="str">
        <f>IF('Finish SGO'!D133="", "", 'Finish SGO'!D133)</f>
        <v/>
      </c>
      <c r="F139" t="str">
        <f t="shared" si="10"/>
        <v/>
      </c>
      <c r="G139" t="str">
        <f t="shared" si="11"/>
        <v/>
      </c>
    </row>
    <row r="140" spans="1:7" x14ac:dyDescent="0.25">
      <c r="A140" t="str">
        <f>IF('Finish SGO'!A134="", "", 'Finish SGO'!A134)</f>
        <v/>
      </c>
      <c r="B140" t="str">
        <f>IF('Finish SGO'!B134="", "", 'Finish SGO'!B134)</f>
        <v/>
      </c>
      <c r="C140" t="str">
        <f>IF('Finish SGO'!C134="", "", 'Finish SGO'!C134)</f>
        <v/>
      </c>
      <c r="D140" t="str">
        <f>IF('Finish SGO'!D134="", "", 'Finish SGO'!D134)</f>
        <v/>
      </c>
      <c r="F140" t="str">
        <f t="shared" ref="F140:F202" si="12">IF(AND(C140=""),"",IF(AND(D140&lt;$D$2), B140,IF(AND($D$2&lt;=D140&lt;$D$3),$B$2,IF(OR(AND($D$3&lt;=D140, D140&lt;$D$4,B140=$B$2),(AND($D$3&lt;=D140, $D$4=""))),$B$3,IF(AND($D$3&lt;=D140, D140&lt;=$D$4,B140=$B$4),$B$4,IF(AND($D$3&lt;=D140, D140&lt;$D$4,B140=$B$3),$B$3,IF(AND($D$4&lt;=D140,B140=$B$2),$B$4,IF(AND($D$4&lt;=D140,B140=$B$3),$B$4,B140))))))))</f>
        <v/>
      </c>
      <c r="G140" t="str">
        <f t="shared" ref="G140:G201" si="13">IF(B140="","",IF(F140=B140,"same","different"))</f>
        <v/>
      </c>
    </row>
    <row r="141" spans="1:7" x14ac:dyDescent="0.25">
      <c r="A141" t="str">
        <f>IF('Finish SGO'!A135="", "", 'Finish SGO'!A135)</f>
        <v/>
      </c>
      <c r="B141" t="str">
        <f>IF('Finish SGO'!B135="", "", 'Finish SGO'!B135)</f>
        <v/>
      </c>
      <c r="C141" t="str">
        <f>IF('Finish SGO'!C135="", "", 'Finish SGO'!C135)</f>
        <v/>
      </c>
      <c r="D141" t="str">
        <f>IF('Finish SGO'!D135="", "", 'Finish SGO'!D135)</f>
        <v/>
      </c>
      <c r="F141" t="str">
        <f t="shared" si="12"/>
        <v/>
      </c>
      <c r="G141" t="str">
        <f t="shared" si="13"/>
        <v/>
      </c>
    </row>
    <row r="142" spans="1:7" x14ac:dyDescent="0.25">
      <c r="A142" t="str">
        <f>IF('Finish SGO'!A136="", "", 'Finish SGO'!A136)</f>
        <v/>
      </c>
      <c r="B142" t="str">
        <f>IF('Finish SGO'!B136="", "", 'Finish SGO'!B136)</f>
        <v/>
      </c>
      <c r="C142" t="str">
        <f>IF('Finish SGO'!C136="", "", 'Finish SGO'!C136)</f>
        <v/>
      </c>
      <c r="D142" t="str">
        <f>IF('Finish SGO'!D136="", "", 'Finish SGO'!D136)</f>
        <v/>
      </c>
      <c r="F142" t="str">
        <f t="shared" si="12"/>
        <v/>
      </c>
      <c r="G142" t="str">
        <f t="shared" si="13"/>
        <v/>
      </c>
    </row>
    <row r="143" spans="1:7" x14ac:dyDescent="0.25">
      <c r="A143" t="str">
        <f>IF('Finish SGO'!A137="", "", 'Finish SGO'!A137)</f>
        <v/>
      </c>
      <c r="B143" t="str">
        <f>IF('Finish SGO'!B137="", "", 'Finish SGO'!B137)</f>
        <v/>
      </c>
      <c r="C143" t="str">
        <f>IF('Finish SGO'!C137="", "", 'Finish SGO'!C137)</f>
        <v/>
      </c>
      <c r="D143" t="str">
        <f>IF('Finish SGO'!D137="", "", 'Finish SGO'!D137)</f>
        <v/>
      </c>
      <c r="F143" t="str">
        <f t="shared" si="12"/>
        <v/>
      </c>
      <c r="G143" t="str">
        <f t="shared" si="13"/>
        <v/>
      </c>
    </row>
    <row r="144" spans="1:7" x14ac:dyDescent="0.25">
      <c r="A144" t="str">
        <f>IF('Finish SGO'!A138="", "", 'Finish SGO'!A138)</f>
        <v/>
      </c>
      <c r="B144" t="str">
        <f>IF('Finish SGO'!B138="", "", 'Finish SGO'!B138)</f>
        <v/>
      </c>
      <c r="C144" t="str">
        <f>IF('Finish SGO'!C138="", "", 'Finish SGO'!C138)</f>
        <v/>
      </c>
      <c r="D144" t="str">
        <f>IF('Finish SGO'!D138="", "", 'Finish SGO'!D138)</f>
        <v/>
      </c>
      <c r="F144" t="str">
        <f t="shared" si="12"/>
        <v/>
      </c>
      <c r="G144" t="str">
        <f t="shared" si="13"/>
        <v/>
      </c>
    </row>
    <row r="145" spans="1:7" x14ac:dyDescent="0.25">
      <c r="A145" t="str">
        <f>IF('Finish SGO'!A139="", "", 'Finish SGO'!A139)</f>
        <v/>
      </c>
      <c r="B145" t="str">
        <f>IF('Finish SGO'!B139="", "", 'Finish SGO'!B139)</f>
        <v/>
      </c>
      <c r="C145" t="str">
        <f>IF('Finish SGO'!C139="", "", 'Finish SGO'!C139)</f>
        <v/>
      </c>
      <c r="D145" t="str">
        <f>IF('Finish SGO'!D139="", "", 'Finish SGO'!D139)</f>
        <v/>
      </c>
      <c r="F145" t="str">
        <f t="shared" si="12"/>
        <v/>
      </c>
      <c r="G145" t="str">
        <f t="shared" si="13"/>
        <v/>
      </c>
    </row>
    <row r="146" spans="1:7" x14ac:dyDescent="0.25">
      <c r="A146" t="str">
        <f>IF('Finish SGO'!A140="", "", 'Finish SGO'!A140)</f>
        <v/>
      </c>
      <c r="B146" t="str">
        <f>IF('Finish SGO'!B140="", "", 'Finish SGO'!B140)</f>
        <v/>
      </c>
      <c r="C146" t="str">
        <f>IF('Finish SGO'!C140="", "", 'Finish SGO'!C140)</f>
        <v/>
      </c>
      <c r="D146" t="str">
        <f>IF('Finish SGO'!D140="", "", 'Finish SGO'!D140)</f>
        <v/>
      </c>
      <c r="F146" t="str">
        <f t="shared" si="12"/>
        <v/>
      </c>
      <c r="G146" t="str">
        <f t="shared" si="13"/>
        <v/>
      </c>
    </row>
    <row r="147" spans="1:7" x14ac:dyDescent="0.25">
      <c r="A147" t="str">
        <f>IF('Finish SGO'!A141="", "", 'Finish SGO'!A141)</f>
        <v/>
      </c>
      <c r="B147" t="str">
        <f>IF('Finish SGO'!B141="", "", 'Finish SGO'!B141)</f>
        <v/>
      </c>
      <c r="C147" t="str">
        <f>IF('Finish SGO'!C141="", "", 'Finish SGO'!C141)</f>
        <v/>
      </c>
      <c r="D147" t="str">
        <f>IF('Finish SGO'!D141="", "", 'Finish SGO'!D141)</f>
        <v/>
      </c>
      <c r="F147" t="str">
        <f t="shared" si="12"/>
        <v/>
      </c>
      <c r="G147" t="str">
        <f t="shared" si="13"/>
        <v/>
      </c>
    </row>
    <row r="148" spans="1:7" x14ac:dyDescent="0.25">
      <c r="A148" t="str">
        <f>IF('Finish SGO'!A142="", "", 'Finish SGO'!A142)</f>
        <v/>
      </c>
      <c r="B148" t="str">
        <f>IF('Finish SGO'!B142="", "", 'Finish SGO'!B142)</f>
        <v/>
      </c>
      <c r="C148" t="str">
        <f>IF('Finish SGO'!C142="", "", 'Finish SGO'!C142)</f>
        <v/>
      </c>
      <c r="D148" t="str">
        <f>IF('Finish SGO'!D142="", "", 'Finish SGO'!D142)</f>
        <v/>
      </c>
      <c r="F148" t="str">
        <f t="shared" si="12"/>
        <v/>
      </c>
      <c r="G148" t="str">
        <f t="shared" si="13"/>
        <v/>
      </c>
    </row>
    <row r="149" spans="1:7" x14ac:dyDescent="0.25">
      <c r="A149" t="str">
        <f>IF('Finish SGO'!A143="", "", 'Finish SGO'!A143)</f>
        <v/>
      </c>
      <c r="B149" t="str">
        <f>IF('Finish SGO'!B143="", "", 'Finish SGO'!B143)</f>
        <v/>
      </c>
      <c r="C149" t="str">
        <f>IF('Finish SGO'!C143="", "", 'Finish SGO'!C143)</f>
        <v/>
      </c>
      <c r="D149" t="str">
        <f>IF('Finish SGO'!D143="", "", 'Finish SGO'!D143)</f>
        <v/>
      </c>
      <c r="F149" t="str">
        <f t="shared" si="12"/>
        <v/>
      </c>
      <c r="G149" t="str">
        <f t="shared" si="13"/>
        <v/>
      </c>
    </row>
    <row r="150" spans="1:7" x14ac:dyDescent="0.25">
      <c r="A150" t="str">
        <f>IF('Finish SGO'!A144="", "", 'Finish SGO'!A144)</f>
        <v/>
      </c>
      <c r="B150" t="str">
        <f>IF('Finish SGO'!B144="", "", 'Finish SGO'!B144)</f>
        <v/>
      </c>
      <c r="C150" t="str">
        <f>IF('Finish SGO'!C144="", "", 'Finish SGO'!C144)</f>
        <v/>
      </c>
      <c r="D150" t="str">
        <f>IF('Finish SGO'!D144="", "", 'Finish SGO'!D144)</f>
        <v/>
      </c>
      <c r="F150" t="str">
        <f t="shared" si="12"/>
        <v/>
      </c>
      <c r="G150" t="str">
        <f t="shared" si="13"/>
        <v/>
      </c>
    </row>
    <row r="151" spans="1:7" x14ac:dyDescent="0.25">
      <c r="A151" t="str">
        <f>IF('Finish SGO'!A145="", "", 'Finish SGO'!A145)</f>
        <v/>
      </c>
      <c r="B151" t="str">
        <f>IF('Finish SGO'!B145="", "", 'Finish SGO'!B145)</f>
        <v/>
      </c>
      <c r="C151" t="str">
        <f>IF('Finish SGO'!C145="", "", 'Finish SGO'!C145)</f>
        <v/>
      </c>
      <c r="D151" t="str">
        <f>IF('Finish SGO'!D145="", "", 'Finish SGO'!D145)</f>
        <v/>
      </c>
      <c r="F151" t="str">
        <f t="shared" si="12"/>
        <v/>
      </c>
      <c r="G151" t="str">
        <f t="shared" si="13"/>
        <v/>
      </c>
    </row>
    <row r="152" spans="1:7" x14ac:dyDescent="0.25">
      <c r="A152" t="str">
        <f>IF('Finish SGO'!A146="", "", 'Finish SGO'!A146)</f>
        <v/>
      </c>
      <c r="B152" t="str">
        <f>IF('Finish SGO'!B146="", "", 'Finish SGO'!B146)</f>
        <v/>
      </c>
      <c r="C152" t="str">
        <f>IF('Finish SGO'!C146="", "", 'Finish SGO'!C146)</f>
        <v/>
      </c>
      <c r="D152" t="str">
        <f>IF('Finish SGO'!D146="", "", 'Finish SGO'!D146)</f>
        <v/>
      </c>
      <c r="F152" t="str">
        <f t="shared" si="12"/>
        <v/>
      </c>
      <c r="G152" t="str">
        <f t="shared" si="13"/>
        <v/>
      </c>
    </row>
    <row r="153" spans="1:7" x14ac:dyDescent="0.25">
      <c r="A153" t="str">
        <f>IF('Finish SGO'!A147="", "", 'Finish SGO'!A147)</f>
        <v/>
      </c>
      <c r="B153" t="str">
        <f>IF('Finish SGO'!B147="", "", 'Finish SGO'!B147)</f>
        <v/>
      </c>
      <c r="C153" t="str">
        <f>IF('Finish SGO'!C147="", "", 'Finish SGO'!C147)</f>
        <v/>
      </c>
      <c r="D153" t="str">
        <f>IF('Finish SGO'!D147="", "", 'Finish SGO'!D147)</f>
        <v/>
      </c>
      <c r="F153" t="str">
        <f t="shared" si="12"/>
        <v/>
      </c>
      <c r="G153" t="str">
        <f t="shared" si="13"/>
        <v/>
      </c>
    </row>
    <row r="154" spans="1:7" x14ac:dyDescent="0.25">
      <c r="A154" t="str">
        <f>IF('Finish SGO'!A148="", "", 'Finish SGO'!A148)</f>
        <v/>
      </c>
      <c r="B154" t="str">
        <f>IF('Finish SGO'!B148="", "", 'Finish SGO'!B148)</f>
        <v/>
      </c>
      <c r="C154" t="str">
        <f>IF('Finish SGO'!C148="", "", 'Finish SGO'!C148)</f>
        <v/>
      </c>
      <c r="D154" t="str">
        <f>IF('Finish SGO'!D148="", "", 'Finish SGO'!D148)</f>
        <v/>
      </c>
      <c r="F154" t="str">
        <f t="shared" si="12"/>
        <v/>
      </c>
      <c r="G154" t="str">
        <f t="shared" si="13"/>
        <v/>
      </c>
    </row>
    <row r="155" spans="1:7" x14ac:dyDescent="0.25">
      <c r="A155" t="str">
        <f>IF('Finish SGO'!A149="", "", 'Finish SGO'!A149)</f>
        <v/>
      </c>
      <c r="B155" t="str">
        <f>IF('Finish SGO'!B149="", "", 'Finish SGO'!B149)</f>
        <v/>
      </c>
      <c r="C155" t="str">
        <f>IF('Finish SGO'!C149="", "", 'Finish SGO'!C149)</f>
        <v/>
      </c>
      <c r="D155" t="str">
        <f>IF('Finish SGO'!D149="", "", 'Finish SGO'!D149)</f>
        <v/>
      </c>
      <c r="F155" t="str">
        <f t="shared" si="12"/>
        <v/>
      </c>
      <c r="G155" t="str">
        <f t="shared" si="13"/>
        <v/>
      </c>
    </row>
    <row r="156" spans="1:7" x14ac:dyDescent="0.25">
      <c r="A156" t="str">
        <f>IF('Finish SGO'!A150="", "", 'Finish SGO'!A150)</f>
        <v/>
      </c>
      <c r="B156" t="str">
        <f>IF('Finish SGO'!B150="", "", 'Finish SGO'!B150)</f>
        <v/>
      </c>
      <c r="C156" t="str">
        <f>IF('Finish SGO'!C150="", "", 'Finish SGO'!C150)</f>
        <v/>
      </c>
      <c r="D156" t="str">
        <f>IF('Finish SGO'!D150="", "", 'Finish SGO'!D150)</f>
        <v/>
      </c>
      <c r="F156" t="str">
        <f t="shared" si="12"/>
        <v/>
      </c>
      <c r="G156" t="str">
        <f t="shared" si="13"/>
        <v/>
      </c>
    </row>
    <row r="157" spans="1:7" x14ac:dyDescent="0.25">
      <c r="A157" t="str">
        <f>IF('Finish SGO'!A151="", "", 'Finish SGO'!A151)</f>
        <v/>
      </c>
      <c r="B157" t="str">
        <f>IF('Finish SGO'!B151="", "", 'Finish SGO'!B151)</f>
        <v/>
      </c>
      <c r="C157" t="str">
        <f>IF('Finish SGO'!C151="", "", 'Finish SGO'!C151)</f>
        <v/>
      </c>
      <c r="D157" t="str">
        <f>IF('Finish SGO'!D151="", "", 'Finish SGO'!D151)</f>
        <v/>
      </c>
      <c r="F157" t="str">
        <f t="shared" si="12"/>
        <v/>
      </c>
      <c r="G157" t="str">
        <f t="shared" si="13"/>
        <v/>
      </c>
    </row>
    <row r="158" spans="1:7" x14ac:dyDescent="0.25">
      <c r="A158" t="str">
        <f>IF('Finish SGO'!A152="", "", 'Finish SGO'!A152)</f>
        <v/>
      </c>
      <c r="B158" t="str">
        <f>IF('Finish SGO'!B152="", "", 'Finish SGO'!B152)</f>
        <v/>
      </c>
      <c r="C158" t="str">
        <f>IF('Finish SGO'!C152="", "", 'Finish SGO'!C152)</f>
        <v/>
      </c>
      <c r="D158" t="str">
        <f>IF('Finish SGO'!D152="", "", 'Finish SGO'!D152)</f>
        <v/>
      </c>
      <c r="F158" t="str">
        <f t="shared" si="12"/>
        <v/>
      </c>
      <c r="G158" t="str">
        <f t="shared" si="13"/>
        <v/>
      </c>
    </row>
    <row r="159" spans="1:7" x14ac:dyDescent="0.25">
      <c r="A159" t="str">
        <f>IF('Finish SGO'!A153="", "", 'Finish SGO'!A153)</f>
        <v/>
      </c>
      <c r="B159" t="str">
        <f>IF('Finish SGO'!B153="", "", 'Finish SGO'!B153)</f>
        <v/>
      </c>
      <c r="C159" t="str">
        <f>IF('Finish SGO'!C153="", "", 'Finish SGO'!C153)</f>
        <v/>
      </c>
      <c r="D159" t="str">
        <f>IF('Finish SGO'!D153="", "", 'Finish SGO'!D153)</f>
        <v/>
      </c>
      <c r="F159" t="str">
        <f t="shared" si="12"/>
        <v/>
      </c>
      <c r="G159" t="str">
        <f t="shared" si="13"/>
        <v/>
      </c>
    </row>
    <row r="160" spans="1:7" x14ac:dyDescent="0.25">
      <c r="A160" t="str">
        <f>IF('Finish SGO'!A154="", "", 'Finish SGO'!A154)</f>
        <v/>
      </c>
      <c r="B160" t="str">
        <f>IF('Finish SGO'!B154="", "", 'Finish SGO'!B154)</f>
        <v/>
      </c>
      <c r="C160" t="str">
        <f>IF('Finish SGO'!C154="", "", 'Finish SGO'!C154)</f>
        <v/>
      </c>
      <c r="D160" t="str">
        <f>IF('Finish SGO'!D154="", "", 'Finish SGO'!D154)</f>
        <v/>
      </c>
      <c r="F160" t="str">
        <f t="shared" si="12"/>
        <v/>
      </c>
      <c r="G160" t="str">
        <f t="shared" si="13"/>
        <v/>
      </c>
    </row>
    <row r="161" spans="1:7" x14ac:dyDescent="0.25">
      <c r="A161" t="str">
        <f>IF('Finish SGO'!A155="", "", 'Finish SGO'!A155)</f>
        <v/>
      </c>
      <c r="B161" t="str">
        <f>IF('Finish SGO'!B155="", "", 'Finish SGO'!B155)</f>
        <v/>
      </c>
      <c r="C161" t="str">
        <f>IF('Finish SGO'!C155="", "", 'Finish SGO'!C155)</f>
        <v/>
      </c>
      <c r="D161" t="str">
        <f>IF('Finish SGO'!D155="", "", 'Finish SGO'!D155)</f>
        <v/>
      </c>
      <c r="F161" t="str">
        <f t="shared" si="12"/>
        <v/>
      </c>
      <c r="G161" t="str">
        <f t="shared" si="13"/>
        <v/>
      </c>
    </row>
    <row r="162" spans="1:7" x14ac:dyDescent="0.25">
      <c r="A162" t="str">
        <f>IF('Finish SGO'!A156="", "", 'Finish SGO'!A156)</f>
        <v/>
      </c>
      <c r="B162" t="str">
        <f>IF('Finish SGO'!B156="", "", 'Finish SGO'!B156)</f>
        <v/>
      </c>
      <c r="C162" t="str">
        <f>IF('Finish SGO'!C156="", "", 'Finish SGO'!C156)</f>
        <v/>
      </c>
      <c r="D162" t="str">
        <f>IF('Finish SGO'!D156="", "", 'Finish SGO'!D156)</f>
        <v/>
      </c>
      <c r="F162" t="str">
        <f t="shared" si="12"/>
        <v/>
      </c>
      <c r="G162" t="str">
        <f t="shared" si="13"/>
        <v/>
      </c>
    </row>
    <row r="163" spans="1:7" x14ac:dyDescent="0.25">
      <c r="A163" t="str">
        <f>IF('Finish SGO'!A157="", "", 'Finish SGO'!A157)</f>
        <v/>
      </c>
      <c r="B163" t="str">
        <f>IF('Finish SGO'!B157="", "", 'Finish SGO'!B157)</f>
        <v/>
      </c>
      <c r="C163" t="str">
        <f>IF('Finish SGO'!C157="", "", 'Finish SGO'!C157)</f>
        <v/>
      </c>
      <c r="D163" t="str">
        <f>IF('Finish SGO'!D157="", "", 'Finish SGO'!D157)</f>
        <v/>
      </c>
      <c r="F163" t="str">
        <f t="shared" si="12"/>
        <v/>
      </c>
      <c r="G163" t="str">
        <f t="shared" si="13"/>
        <v/>
      </c>
    </row>
    <row r="164" spans="1:7" x14ac:dyDescent="0.25">
      <c r="A164" t="str">
        <f>IF('Finish SGO'!A158="", "", 'Finish SGO'!A158)</f>
        <v/>
      </c>
      <c r="B164" t="str">
        <f>IF('Finish SGO'!B158="", "", 'Finish SGO'!B158)</f>
        <v/>
      </c>
      <c r="C164" t="str">
        <f>IF('Finish SGO'!C158="", "", 'Finish SGO'!C158)</f>
        <v/>
      </c>
      <c r="D164" t="str">
        <f>IF('Finish SGO'!D158="", "", 'Finish SGO'!D158)</f>
        <v/>
      </c>
      <c r="F164" t="str">
        <f t="shared" si="12"/>
        <v/>
      </c>
      <c r="G164" t="str">
        <f t="shared" si="13"/>
        <v/>
      </c>
    </row>
    <row r="165" spans="1:7" x14ac:dyDescent="0.25">
      <c r="A165" t="str">
        <f>IF('Finish SGO'!A159="", "", 'Finish SGO'!A159)</f>
        <v/>
      </c>
      <c r="B165" t="str">
        <f>IF('Finish SGO'!B159="", "", 'Finish SGO'!B159)</f>
        <v/>
      </c>
      <c r="C165" t="str">
        <f>IF('Finish SGO'!C159="", "", 'Finish SGO'!C159)</f>
        <v/>
      </c>
      <c r="D165" t="str">
        <f>IF('Finish SGO'!D159="", "", 'Finish SGO'!D159)</f>
        <v/>
      </c>
      <c r="F165" t="str">
        <f t="shared" si="12"/>
        <v/>
      </c>
      <c r="G165" t="str">
        <f t="shared" si="13"/>
        <v/>
      </c>
    </row>
    <row r="166" spans="1:7" x14ac:dyDescent="0.25">
      <c r="A166" t="str">
        <f>IF('Finish SGO'!A160="", "", 'Finish SGO'!A160)</f>
        <v/>
      </c>
      <c r="B166" t="str">
        <f>IF('Finish SGO'!B160="", "", 'Finish SGO'!B160)</f>
        <v/>
      </c>
      <c r="C166" t="str">
        <f>IF('Finish SGO'!C160="", "", 'Finish SGO'!C160)</f>
        <v/>
      </c>
      <c r="D166" t="str">
        <f>IF('Finish SGO'!D160="", "", 'Finish SGO'!D160)</f>
        <v/>
      </c>
      <c r="F166" t="str">
        <f t="shared" si="12"/>
        <v/>
      </c>
      <c r="G166" t="str">
        <f t="shared" si="13"/>
        <v/>
      </c>
    </row>
    <row r="167" spans="1:7" x14ac:dyDescent="0.25">
      <c r="A167" t="str">
        <f>IF('Finish SGO'!A161="", "", 'Finish SGO'!A161)</f>
        <v/>
      </c>
      <c r="B167" t="str">
        <f>IF('Finish SGO'!B161="", "", 'Finish SGO'!B161)</f>
        <v/>
      </c>
      <c r="C167" t="str">
        <f>IF('Finish SGO'!C161="", "", 'Finish SGO'!C161)</f>
        <v/>
      </c>
      <c r="D167" t="str">
        <f>IF('Finish SGO'!D161="", "", 'Finish SGO'!D161)</f>
        <v/>
      </c>
      <c r="F167" t="str">
        <f t="shared" si="12"/>
        <v/>
      </c>
      <c r="G167" t="str">
        <f t="shared" si="13"/>
        <v/>
      </c>
    </row>
    <row r="168" spans="1:7" x14ac:dyDescent="0.25">
      <c r="A168" t="str">
        <f>IF('Finish SGO'!A162="", "", 'Finish SGO'!A162)</f>
        <v/>
      </c>
      <c r="B168" t="str">
        <f>IF('Finish SGO'!B162="", "", 'Finish SGO'!B162)</f>
        <v/>
      </c>
      <c r="C168" t="str">
        <f>IF('Finish SGO'!C162="", "", 'Finish SGO'!C162)</f>
        <v/>
      </c>
      <c r="D168" t="str">
        <f>IF('Finish SGO'!D162="", "", 'Finish SGO'!D162)</f>
        <v/>
      </c>
      <c r="F168" t="str">
        <f t="shared" si="12"/>
        <v/>
      </c>
      <c r="G168" t="str">
        <f t="shared" si="13"/>
        <v/>
      </c>
    </row>
    <row r="169" spans="1:7" x14ac:dyDescent="0.25">
      <c r="A169" t="str">
        <f>IF('Finish SGO'!A163="", "", 'Finish SGO'!A163)</f>
        <v/>
      </c>
      <c r="B169" t="str">
        <f>IF('Finish SGO'!B163="", "", 'Finish SGO'!B163)</f>
        <v/>
      </c>
      <c r="C169" t="str">
        <f>IF('Finish SGO'!C163="", "", 'Finish SGO'!C163)</f>
        <v/>
      </c>
      <c r="D169" t="str">
        <f>IF('Finish SGO'!D163="", "", 'Finish SGO'!D163)</f>
        <v/>
      </c>
      <c r="F169" t="str">
        <f t="shared" si="12"/>
        <v/>
      </c>
      <c r="G169" t="str">
        <f t="shared" si="13"/>
        <v/>
      </c>
    </row>
    <row r="170" spans="1:7" x14ac:dyDescent="0.25">
      <c r="A170" t="str">
        <f>IF('Finish SGO'!A164="", "", 'Finish SGO'!A164)</f>
        <v/>
      </c>
      <c r="B170" t="str">
        <f>IF('Finish SGO'!B164="", "", 'Finish SGO'!B164)</f>
        <v/>
      </c>
      <c r="C170" t="str">
        <f>IF('Finish SGO'!C164="", "", 'Finish SGO'!C164)</f>
        <v/>
      </c>
      <c r="D170" t="str">
        <f>IF('Finish SGO'!D164="", "", 'Finish SGO'!D164)</f>
        <v/>
      </c>
      <c r="F170" t="str">
        <f t="shared" si="12"/>
        <v/>
      </c>
      <c r="G170" t="str">
        <f t="shared" si="13"/>
        <v/>
      </c>
    </row>
    <row r="171" spans="1:7" x14ac:dyDescent="0.25">
      <c r="A171" t="str">
        <f>IF('Finish SGO'!A165="", "", 'Finish SGO'!A165)</f>
        <v/>
      </c>
      <c r="B171" t="str">
        <f>IF('Finish SGO'!B165="", "", 'Finish SGO'!B165)</f>
        <v/>
      </c>
      <c r="C171" t="str">
        <f>IF('Finish SGO'!C165="", "", 'Finish SGO'!C165)</f>
        <v/>
      </c>
      <c r="D171" t="str">
        <f>IF('Finish SGO'!D165="", "", 'Finish SGO'!D165)</f>
        <v/>
      </c>
      <c r="F171" t="str">
        <f t="shared" si="12"/>
        <v/>
      </c>
      <c r="G171" t="str">
        <f t="shared" si="13"/>
        <v/>
      </c>
    </row>
    <row r="172" spans="1:7" x14ac:dyDescent="0.25">
      <c r="A172" t="str">
        <f>IF('Finish SGO'!A166="", "", 'Finish SGO'!A166)</f>
        <v/>
      </c>
      <c r="B172" t="str">
        <f>IF('Finish SGO'!B166="", "", 'Finish SGO'!B166)</f>
        <v/>
      </c>
      <c r="C172" t="str">
        <f>IF('Finish SGO'!C166="", "", 'Finish SGO'!C166)</f>
        <v/>
      </c>
      <c r="D172" t="str">
        <f>IF('Finish SGO'!D166="", "", 'Finish SGO'!D166)</f>
        <v/>
      </c>
      <c r="F172" t="str">
        <f t="shared" si="12"/>
        <v/>
      </c>
      <c r="G172" t="str">
        <f t="shared" si="13"/>
        <v/>
      </c>
    </row>
    <row r="173" spans="1:7" x14ac:dyDescent="0.25">
      <c r="A173" t="str">
        <f>IF('Finish SGO'!A167="", "", 'Finish SGO'!A167)</f>
        <v/>
      </c>
      <c r="B173" t="str">
        <f>IF('Finish SGO'!B167="", "", 'Finish SGO'!B167)</f>
        <v/>
      </c>
      <c r="C173" t="str">
        <f>IF('Finish SGO'!C167="", "", 'Finish SGO'!C167)</f>
        <v/>
      </c>
      <c r="D173" t="str">
        <f>IF('Finish SGO'!D167="", "", 'Finish SGO'!D167)</f>
        <v/>
      </c>
      <c r="F173" t="str">
        <f t="shared" si="12"/>
        <v/>
      </c>
      <c r="G173" t="str">
        <f t="shared" si="13"/>
        <v/>
      </c>
    </row>
    <row r="174" spans="1:7" x14ac:dyDescent="0.25">
      <c r="A174" t="str">
        <f>IF('Finish SGO'!A168="", "", 'Finish SGO'!A168)</f>
        <v/>
      </c>
      <c r="B174" t="str">
        <f>IF('Finish SGO'!B168="", "", 'Finish SGO'!B168)</f>
        <v/>
      </c>
      <c r="C174" t="str">
        <f>IF('Finish SGO'!C168="", "", 'Finish SGO'!C168)</f>
        <v/>
      </c>
      <c r="D174" t="str">
        <f>IF('Finish SGO'!D168="", "", 'Finish SGO'!D168)</f>
        <v/>
      </c>
      <c r="F174" t="str">
        <f t="shared" si="12"/>
        <v/>
      </c>
      <c r="G174" t="str">
        <f t="shared" si="13"/>
        <v/>
      </c>
    </row>
    <row r="175" spans="1:7" x14ac:dyDescent="0.25">
      <c r="A175" t="str">
        <f>IF('Finish SGO'!A169="", "", 'Finish SGO'!A169)</f>
        <v/>
      </c>
      <c r="B175" t="str">
        <f>IF('Finish SGO'!B169="", "", 'Finish SGO'!B169)</f>
        <v/>
      </c>
      <c r="C175" t="str">
        <f>IF('Finish SGO'!C169="", "", 'Finish SGO'!C169)</f>
        <v/>
      </c>
      <c r="D175" t="str">
        <f>IF('Finish SGO'!D169="", "", 'Finish SGO'!D169)</f>
        <v/>
      </c>
      <c r="F175" t="str">
        <f t="shared" si="12"/>
        <v/>
      </c>
      <c r="G175" t="str">
        <f t="shared" si="13"/>
        <v/>
      </c>
    </row>
    <row r="176" spans="1:7" x14ac:dyDescent="0.25">
      <c r="A176" t="str">
        <f>IF('Finish SGO'!A170="", "", 'Finish SGO'!A170)</f>
        <v/>
      </c>
      <c r="B176" t="str">
        <f>IF('Finish SGO'!B170="", "", 'Finish SGO'!B170)</f>
        <v/>
      </c>
      <c r="C176" t="str">
        <f>IF('Finish SGO'!C170="", "", 'Finish SGO'!C170)</f>
        <v/>
      </c>
      <c r="D176" t="str">
        <f>IF('Finish SGO'!D170="", "", 'Finish SGO'!D170)</f>
        <v/>
      </c>
      <c r="F176" t="str">
        <f t="shared" si="12"/>
        <v/>
      </c>
      <c r="G176" t="str">
        <f t="shared" si="13"/>
        <v/>
      </c>
    </row>
    <row r="177" spans="1:7" x14ac:dyDescent="0.25">
      <c r="A177" t="str">
        <f>IF('Finish SGO'!A171="", "", 'Finish SGO'!A171)</f>
        <v/>
      </c>
      <c r="B177" t="str">
        <f>IF('Finish SGO'!B171="", "", 'Finish SGO'!B171)</f>
        <v/>
      </c>
      <c r="C177" t="str">
        <f>IF('Finish SGO'!C171="", "", 'Finish SGO'!C171)</f>
        <v/>
      </c>
      <c r="D177" t="str">
        <f>IF('Finish SGO'!D171="", "", 'Finish SGO'!D171)</f>
        <v/>
      </c>
      <c r="F177" t="str">
        <f t="shared" si="12"/>
        <v/>
      </c>
      <c r="G177" t="str">
        <f t="shared" si="13"/>
        <v/>
      </c>
    </row>
    <row r="178" spans="1:7" x14ac:dyDescent="0.25">
      <c r="A178" t="str">
        <f>IF('Finish SGO'!A172="", "", 'Finish SGO'!A172)</f>
        <v/>
      </c>
      <c r="B178" t="str">
        <f>IF('Finish SGO'!B172="", "", 'Finish SGO'!B172)</f>
        <v/>
      </c>
      <c r="C178" t="str">
        <f>IF('Finish SGO'!C172="", "", 'Finish SGO'!C172)</f>
        <v/>
      </c>
      <c r="D178" t="str">
        <f>IF('Finish SGO'!D172="", "", 'Finish SGO'!D172)</f>
        <v/>
      </c>
      <c r="F178" t="str">
        <f t="shared" si="12"/>
        <v/>
      </c>
      <c r="G178" t="str">
        <f t="shared" si="13"/>
        <v/>
      </c>
    </row>
    <row r="179" spans="1:7" x14ac:dyDescent="0.25">
      <c r="A179" t="str">
        <f>IF('Finish SGO'!A173="", "", 'Finish SGO'!A173)</f>
        <v/>
      </c>
      <c r="B179" t="str">
        <f>IF('Finish SGO'!B173="", "", 'Finish SGO'!B173)</f>
        <v/>
      </c>
      <c r="C179" t="str">
        <f>IF('Finish SGO'!C173="", "", 'Finish SGO'!C173)</f>
        <v/>
      </c>
      <c r="D179" t="str">
        <f>IF('Finish SGO'!D173="", "", 'Finish SGO'!D173)</f>
        <v/>
      </c>
      <c r="F179" t="str">
        <f t="shared" si="12"/>
        <v/>
      </c>
      <c r="G179" t="str">
        <f t="shared" si="13"/>
        <v/>
      </c>
    </row>
    <row r="180" spans="1:7" x14ac:dyDescent="0.25">
      <c r="A180" t="str">
        <f>IF('Finish SGO'!A174="", "", 'Finish SGO'!A174)</f>
        <v/>
      </c>
      <c r="B180" t="str">
        <f>IF('Finish SGO'!B174="", "", 'Finish SGO'!B174)</f>
        <v/>
      </c>
      <c r="C180" t="str">
        <f>IF('Finish SGO'!C174="", "", 'Finish SGO'!C174)</f>
        <v/>
      </c>
      <c r="D180" t="str">
        <f>IF('Finish SGO'!D174="", "", 'Finish SGO'!D174)</f>
        <v/>
      </c>
      <c r="F180" t="str">
        <f t="shared" si="12"/>
        <v/>
      </c>
      <c r="G180" t="str">
        <f t="shared" si="13"/>
        <v/>
      </c>
    </row>
    <row r="181" spans="1:7" x14ac:dyDescent="0.25">
      <c r="A181" t="str">
        <f>IF('Finish SGO'!A175="", "", 'Finish SGO'!A175)</f>
        <v/>
      </c>
      <c r="B181" t="str">
        <f>IF('Finish SGO'!B175="", "", 'Finish SGO'!B175)</f>
        <v/>
      </c>
      <c r="C181" t="str">
        <f>IF('Finish SGO'!C175="", "", 'Finish SGO'!C175)</f>
        <v/>
      </c>
      <c r="D181" t="str">
        <f>IF('Finish SGO'!D175="", "", 'Finish SGO'!D175)</f>
        <v/>
      </c>
      <c r="F181" t="str">
        <f t="shared" si="12"/>
        <v/>
      </c>
      <c r="G181" t="str">
        <f t="shared" si="13"/>
        <v/>
      </c>
    </row>
    <row r="182" spans="1:7" x14ac:dyDescent="0.25">
      <c r="A182" t="str">
        <f>IF('Finish SGO'!A176="", "", 'Finish SGO'!A176)</f>
        <v/>
      </c>
      <c r="B182" t="str">
        <f>IF('Finish SGO'!B176="", "", 'Finish SGO'!B176)</f>
        <v/>
      </c>
      <c r="C182" t="str">
        <f>IF('Finish SGO'!C176="", "", 'Finish SGO'!C176)</f>
        <v/>
      </c>
      <c r="D182" t="str">
        <f>IF('Finish SGO'!D176="", "", 'Finish SGO'!D176)</f>
        <v/>
      </c>
      <c r="F182" t="str">
        <f t="shared" si="12"/>
        <v/>
      </c>
      <c r="G182" t="str">
        <f t="shared" si="13"/>
        <v/>
      </c>
    </row>
    <row r="183" spans="1:7" x14ac:dyDescent="0.25">
      <c r="A183" t="str">
        <f>IF('Finish SGO'!A177="", "", 'Finish SGO'!A177)</f>
        <v/>
      </c>
      <c r="B183" t="str">
        <f>IF('Finish SGO'!B177="", "", 'Finish SGO'!B177)</f>
        <v/>
      </c>
      <c r="C183" t="str">
        <f>IF('Finish SGO'!C177="", "", 'Finish SGO'!C177)</f>
        <v/>
      </c>
      <c r="D183" t="str">
        <f>IF('Finish SGO'!D177="", "", 'Finish SGO'!D177)</f>
        <v/>
      </c>
      <c r="F183" t="str">
        <f t="shared" si="12"/>
        <v/>
      </c>
      <c r="G183" t="str">
        <f t="shared" si="13"/>
        <v/>
      </c>
    </row>
    <row r="184" spans="1:7" x14ac:dyDescent="0.25">
      <c r="A184" t="str">
        <f>IF('Finish SGO'!A178="", "", 'Finish SGO'!A178)</f>
        <v/>
      </c>
      <c r="B184" t="str">
        <f>IF('Finish SGO'!B178="", "", 'Finish SGO'!B178)</f>
        <v/>
      </c>
      <c r="C184" t="str">
        <f>IF('Finish SGO'!C178="", "", 'Finish SGO'!C178)</f>
        <v/>
      </c>
      <c r="D184" t="str">
        <f>IF('Finish SGO'!D178="", "", 'Finish SGO'!D178)</f>
        <v/>
      </c>
      <c r="F184" t="str">
        <f t="shared" si="12"/>
        <v/>
      </c>
      <c r="G184" t="str">
        <f t="shared" si="13"/>
        <v/>
      </c>
    </row>
    <row r="185" spans="1:7" x14ac:dyDescent="0.25">
      <c r="A185" t="str">
        <f>IF('Finish SGO'!A179="", "", 'Finish SGO'!A179)</f>
        <v/>
      </c>
      <c r="B185" t="str">
        <f>IF('Finish SGO'!B179="", "", 'Finish SGO'!B179)</f>
        <v/>
      </c>
      <c r="C185" t="str">
        <f>IF('Finish SGO'!C179="", "", 'Finish SGO'!C179)</f>
        <v/>
      </c>
      <c r="D185" t="str">
        <f>IF('Finish SGO'!D179="", "", 'Finish SGO'!D179)</f>
        <v/>
      </c>
      <c r="F185" t="str">
        <f t="shared" si="12"/>
        <v/>
      </c>
      <c r="G185" t="str">
        <f t="shared" si="13"/>
        <v/>
      </c>
    </row>
    <row r="186" spans="1:7" x14ac:dyDescent="0.25">
      <c r="A186" t="str">
        <f>IF('Finish SGO'!A180="", "", 'Finish SGO'!A180)</f>
        <v/>
      </c>
      <c r="B186" t="str">
        <f>IF('Finish SGO'!B180="", "", 'Finish SGO'!B180)</f>
        <v/>
      </c>
      <c r="C186" t="str">
        <f>IF('Finish SGO'!C180="", "", 'Finish SGO'!C180)</f>
        <v/>
      </c>
      <c r="D186" t="str">
        <f>IF('Finish SGO'!D180="", "", 'Finish SGO'!D180)</f>
        <v/>
      </c>
      <c r="F186" t="str">
        <f t="shared" si="12"/>
        <v/>
      </c>
      <c r="G186" t="str">
        <f t="shared" si="13"/>
        <v/>
      </c>
    </row>
    <row r="187" spans="1:7" x14ac:dyDescent="0.25">
      <c r="A187" t="str">
        <f>IF('Finish SGO'!A181="", "", 'Finish SGO'!A181)</f>
        <v/>
      </c>
      <c r="B187" t="str">
        <f>IF('Finish SGO'!B181="", "", 'Finish SGO'!B181)</f>
        <v/>
      </c>
      <c r="C187" t="str">
        <f>IF('Finish SGO'!C181="", "", 'Finish SGO'!C181)</f>
        <v/>
      </c>
      <c r="D187" t="str">
        <f>IF('Finish SGO'!D181="", "", 'Finish SGO'!D181)</f>
        <v/>
      </c>
      <c r="F187" t="str">
        <f t="shared" si="12"/>
        <v/>
      </c>
      <c r="G187" t="str">
        <f t="shared" si="13"/>
        <v/>
      </c>
    </row>
    <row r="188" spans="1:7" x14ac:dyDescent="0.25">
      <c r="A188" t="str">
        <f>IF('Finish SGO'!A182="", "", 'Finish SGO'!A182)</f>
        <v/>
      </c>
      <c r="B188" t="str">
        <f>IF('Finish SGO'!B182="", "", 'Finish SGO'!B182)</f>
        <v/>
      </c>
      <c r="C188" t="str">
        <f>IF('Finish SGO'!C182="", "", 'Finish SGO'!C182)</f>
        <v/>
      </c>
      <c r="D188" t="str">
        <f>IF('Finish SGO'!D182="", "", 'Finish SGO'!D182)</f>
        <v/>
      </c>
      <c r="F188" t="str">
        <f t="shared" si="12"/>
        <v/>
      </c>
      <c r="G188" t="str">
        <f t="shared" si="13"/>
        <v/>
      </c>
    </row>
    <row r="189" spans="1:7" x14ac:dyDescent="0.25">
      <c r="A189" t="str">
        <f>IF('Finish SGO'!A183="", "", 'Finish SGO'!A183)</f>
        <v/>
      </c>
      <c r="B189" t="str">
        <f>IF('Finish SGO'!B183="", "", 'Finish SGO'!B183)</f>
        <v/>
      </c>
      <c r="C189" t="str">
        <f>IF('Finish SGO'!C183="", "", 'Finish SGO'!C183)</f>
        <v/>
      </c>
      <c r="D189" t="str">
        <f>IF('Finish SGO'!D183="", "", 'Finish SGO'!D183)</f>
        <v/>
      </c>
      <c r="F189" t="str">
        <f t="shared" si="12"/>
        <v/>
      </c>
      <c r="G189" t="str">
        <f t="shared" si="13"/>
        <v/>
      </c>
    </row>
    <row r="190" spans="1:7" x14ac:dyDescent="0.25">
      <c r="A190" t="str">
        <f>IF('Finish SGO'!A184="", "", 'Finish SGO'!A184)</f>
        <v/>
      </c>
      <c r="B190" t="str">
        <f>IF('Finish SGO'!B184="", "", 'Finish SGO'!B184)</f>
        <v/>
      </c>
      <c r="C190" t="str">
        <f>IF('Finish SGO'!C184="", "", 'Finish SGO'!C184)</f>
        <v/>
      </c>
      <c r="D190" t="str">
        <f>IF('Finish SGO'!D184="", "", 'Finish SGO'!D184)</f>
        <v/>
      </c>
      <c r="F190" t="str">
        <f t="shared" si="12"/>
        <v/>
      </c>
      <c r="G190" t="str">
        <f t="shared" si="13"/>
        <v/>
      </c>
    </row>
    <row r="191" spans="1:7" x14ac:dyDescent="0.25">
      <c r="A191" t="str">
        <f>IF('Finish SGO'!A185="", "", 'Finish SGO'!A185)</f>
        <v/>
      </c>
      <c r="B191" t="str">
        <f>IF('Finish SGO'!B185="", "", 'Finish SGO'!B185)</f>
        <v/>
      </c>
      <c r="C191" t="str">
        <f>IF('Finish SGO'!C185="", "", 'Finish SGO'!C185)</f>
        <v/>
      </c>
      <c r="D191" t="str">
        <f>IF('Finish SGO'!D185="", "", 'Finish SGO'!D185)</f>
        <v/>
      </c>
      <c r="F191" t="str">
        <f t="shared" si="12"/>
        <v/>
      </c>
      <c r="G191" t="str">
        <f t="shared" si="13"/>
        <v/>
      </c>
    </row>
    <row r="192" spans="1:7" x14ac:dyDescent="0.25">
      <c r="A192" t="str">
        <f>IF('Finish SGO'!A186="", "", 'Finish SGO'!A186)</f>
        <v/>
      </c>
      <c r="B192" t="str">
        <f>IF('Finish SGO'!B186="", "", 'Finish SGO'!B186)</f>
        <v/>
      </c>
      <c r="C192" t="str">
        <f>IF('Finish SGO'!C186="", "", 'Finish SGO'!C186)</f>
        <v/>
      </c>
      <c r="D192" t="str">
        <f>IF('Finish SGO'!D186="", "", 'Finish SGO'!D186)</f>
        <v/>
      </c>
      <c r="F192" t="str">
        <f t="shared" si="12"/>
        <v/>
      </c>
      <c r="G192" t="str">
        <f t="shared" si="13"/>
        <v/>
      </c>
    </row>
    <row r="193" spans="1:7" x14ac:dyDescent="0.25">
      <c r="A193" t="str">
        <f>IF('Finish SGO'!A187="", "", 'Finish SGO'!A187)</f>
        <v/>
      </c>
      <c r="B193" t="str">
        <f>IF('Finish SGO'!B187="", "", 'Finish SGO'!B187)</f>
        <v/>
      </c>
      <c r="C193" t="str">
        <f>IF('Finish SGO'!C187="", "", 'Finish SGO'!C187)</f>
        <v/>
      </c>
      <c r="D193" t="str">
        <f>IF('Finish SGO'!D187="", "", 'Finish SGO'!D187)</f>
        <v/>
      </c>
      <c r="F193" t="str">
        <f t="shared" si="12"/>
        <v/>
      </c>
      <c r="G193" t="str">
        <f t="shared" si="13"/>
        <v/>
      </c>
    </row>
    <row r="194" spans="1:7" x14ac:dyDescent="0.25">
      <c r="A194" t="str">
        <f>IF('Finish SGO'!A188="", "", 'Finish SGO'!A188)</f>
        <v/>
      </c>
      <c r="B194" t="str">
        <f>IF('Finish SGO'!B188="", "", 'Finish SGO'!B188)</f>
        <v/>
      </c>
      <c r="C194" t="str">
        <f>IF('Finish SGO'!C188="", "", 'Finish SGO'!C188)</f>
        <v/>
      </c>
      <c r="D194" t="str">
        <f>IF('Finish SGO'!D188="", "", 'Finish SGO'!D188)</f>
        <v/>
      </c>
      <c r="F194" t="str">
        <f t="shared" si="12"/>
        <v/>
      </c>
      <c r="G194" t="str">
        <f t="shared" si="13"/>
        <v/>
      </c>
    </row>
    <row r="195" spans="1:7" x14ac:dyDescent="0.25">
      <c r="A195" t="str">
        <f>IF('Finish SGO'!A189="", "", 'Finish SGO'!A189)</f>
        <v/>
      </c>
      <c r="B195" t="str">
        <f>IF('Finish SGO'!B189="", "", 'Finish SGO'!B189)</f>
        <v/>
      </c>
      <c r="C195" t="str">
        <f>IF('Finish SGO'!C189="", "", 'Finish SGO'!C189)</f>
        <v/>
      </c>
      <c r="D195" t="str">
        <f>IF('Finish SGO'!D189="", "", 'Finish SGO'!D189)</f>
        <v/>
      </c>
      <c r="F195" t="str">
        <f t="shared" si="12"/>
        <v/>
      </c>
      <c r="G195" t="str">
        <f t="shared" si="13"/>
        <v/>
      </c>
    </row>
    <row r="196" spans="1:7" x14ac:dyDescent="0.25">
      <c r="A196" t="str">
        <f>IF('Finish SGO'!A190="", "", 'Finish SGO'!A190)</f>
        <v/>
      </c>
      <c r="B196" t="str">
        <f>IF('Finish SGO'!B190="", "", 'Finish SGO'!B190)</f>
        <v/>
      </c>
      <c r="C196" t="str">
        <f>IF('Finish SGO'!C190="", "", 'Finish SGO'!C190)</f>
        <v/>
      </c>
      <c r="D196" t="str">
        <f>IF('Finish SGO'!D190="", "", 'Finish SGO'!D190)</f>
        <v/>
      </c>
      <c r="F196" t="str">
        <f t="shared" si="12"/>
        <v/>
      </c>
      <c r="G196" t="str">
        <f t="shared" si="13"/>
        <v/>
      </c>
    </row>
    <row r="197" spans="1:7" x14ac:dyDescent="0.25">
      <c r="A197" t="str">
        <f>IF('Finish SGO'!A191="", "", 'Finish SGO'!A191)</f>
        <v/>
      </c>
      <c r="B197" t="str">
        <f>IF('Finish SGO'!B191="", "", 'Finish SGO'!B191)</f>
        <v/>
      </c>
      <c r="C197" t="str">
        <f>IF('Finish SGO'!C191="", "", 'Finish SGO'!C191)</f>
        <v/>
      </c>
      <c r="D197" t="str">
        <f>IF('Finish SGO'!D191="", "", 'Finish SGO'!D191)</f>
        <v/>
      </c>
      <c r="F197" t="str">
        <f t="shared" si="12"/>
        <v/>
      </c>
      <c r="G197" t="str">
        <f t="shared" si="13"/>
        <v/>
      </c>
    </row>
    <row r="198" spans="1:7" x14ac:dyDescent="0.25">
      <c r="A198" t="str">
        <f>IF('Finish SGO'!A192="", "", 'Finish SGO'!A192)</f>
        <v/>
      </c>
      <c r="B198" t="str">
        <f>IF('Finish SGO'!B192="", "", 'Finish SGO'!B192)</f>
        <v/>
      </c>
      <c r="C198" t="str">
        <f>IF('Finish SGO'!C192="", "", 'Finish SGO'!C192)</f>
        <v/>
      </c>
      <c r="D198" t="str">
        <f>IF('Finish SGO'!D192="", "", 'Finish SGO'!D192)</f>
        <v/>
      </c>
      <c r="F198" t="str">
        <f t="shared" si="12"/>
        <v/>
      </c>
      <c r="G198" t="str">
        <f t="shared" si="13"/>
        <v/>
      </c>
    </row>
    <row r="199" spans="1:7" x14ac:dyDescent="0.25">
      <c r="A199" t="str">
        <f>IF('Finish SGO'!A193="", "", 'Finish SGO'!A193)</f>
        <v/>
      </c>
      <c r="B199" t="str">
        <f>IF('Finish SGO'!B193="", "", 'Finish SGO'!B193)</f>
        <v/>
      </c>
      <c r="C199" t="str">
        <f>IF('Finish SGO'!C193="", "", 'Finish SGO'!C193)</f>
        <v/>
      </c>
      <c r="D199" t="str">
        <f>IF('Finish SGO'!D193="", "", 'Finish SGO'!D193)</f>
        <v/>
      </c>
      <c r="F199" t="str">
        <f t="shared" si="12"/>
        <v/>
      </c>
      <c r="G199" t="str">
        <f t="shared" si="13"/>
        <v/>
      </c>
    </row>
    <row r="200" spans="1:7" x14ac:dyDescent="0.25">
      <c r="A200" t="str">
        <f>IF('Finish SGO'!A194="", "", 'Finish SGO'!A194)</f>
        <v/>
      </c>
      <c r="B200" t="str">
        <f>IF('Finish SGO'!B194="", "", 'Finish SGO'!B194)</f>
        <v/>
      </c>
      <c r="C200" t="str">
        <f>IF('Finish SGO'!C194="", "", 'Finish SGO'!C194)</f>
        <v/>
      </c>
      <c r="D200" t="str">
        <f>IF('Finish SGO'!D194="", "", 'Finish SGO'!D194)</f>
        <v/>
      </c>
      <c r="F200" t="str">
        <f t="shared" si="12"/>
        <v/>
      </c>
      <c r="G200" t="str">
        <f t="shared" si="13"/>
        <v/>
      </c>
    </row>
    <row r="201" spans="1:7" x14ac:dyDescent="0.25">
      <c r="A201" s="9" t="str">
        <f>IF('Finish SGO'!A195="", "", 'Finish SGO'!A195)</f>
        <v/>
      </c>
      <c r="B201" s="9" t="str">
        <f>IF('Finish SGO'!B195="", "", 'Finish SGO'!B195)</f>
        <v/>
      </c>
      <c r="C201" s="9" t="str">
        <f>IF('Finish SGO'!C195="", "", 'Finish SGO'!C195)</f>
        <v/>
      </c>
      <c r="D201" s="9" t="str">
        <f>IF('Finish SGO'!D195="", "", 'Finish SGO'!D195)</f>
        <v/>
      </c>
      <c r="E201" s="9"/>
      <c r="F201" s="9" t="str">
        <f t="shared" si="12"/>
        <v/>
      </c>
      <c r="G201" s="9" t="str">
        <f t="shared" si="13"/>
        <v/>
      </c>
    </row>
    <row r="202" spans="1:7" x14ac:dyDescent="0.25">
      <c r="A202" s="58" t="str">
        <f>IF('Finish SGO'!A196="", "", 'Finish SGO'!A196)</f>
        <v/>
      </c>
      <c r="B202" s="58" t="str">
        <f>IF('Finish SGO'!B196="", "", 'Finish SGO'!B196)</f>
        <v/>
      </c>
      <c r="C202" s="58" t="str">
        <f>IF('Finish SGO'!C196="", "", 'Finish SGO'!C196)</f>
        <v/>
      </c>
      <c r="D202" s="58" t="str">
        <f>IF('Finish SGO'!D196="", "", 'Finish SGO'!D196)</f>
        <v/>
      </c>
      <c r="E202" s="58"/>
      <c r="F202" s="58" t="str">
        <f t="shared" si="12"/>
        <v/>
      </c>
      <c r="G202" s="58" t="str">
        <f t="shared" ref="G202" si="14">IF(B202="","",IF(F202=B202,"same","different"))</f>
        <v/>
      </c>
    </row>
    <row r="216" spans="6:6" x14ac:dyDescent="0.25">
      <c r="F216" t="str">
        <f>IF(AND(C216=""),"",IF(AND(C216&lt;$D$2), B216,IF(AND($D$2&lt;=C216&lt;$D$3),$B$2,IF(AND($D$3&lt;C216&lt;$D$4,B216=$B$2),$B$3,IF(AND($D$3&lt;C216&lt;$D$4,B216=$B$4),$B$4,IF(AND($D$3&lt;C216&lt;$D$4,B216=$B$3),$B$3,IF(AND($D$4&lt;C216,B216=$B$2),$B$4,IF(AND($D$4&lt;C216,B216=$B$3),$B$4,B216))))))))</f>
        <v/>
      </c>
    </row>
    <row r="217" spans="6:6" x14ac:dyDescent="0.25">
      <c r="F217" t="str">
        <f t="shared" ref="F217:F238" si="15">IF(AND(C217=""),"",IF(AND(C217&lt;$D$2), B217,IF(AND($D$2&lt;=C217&lt;$D$3),$B$2,IF(AND($D$3&lt;C217&lt;$D$4,B217=$B$2),$B$3,IF(AND($D$3&lt;C217&lt;$D$4,B217=$B$4),$B$4,IF(AND($D$3&lt;C217&lt;$D$4,B217=$B$3),$B$3,IF(AND($D$4&lt;C217,B217=$B$2),$B$4,IF(AND($D$4&lt;C217,B217=$B$3),$B$4,B217))))))))</f>
        <v/>
      </c>
    </row>
    <row r="218" spans="6:6" x14ac:dyDescent="0.25">
      <c r="F218" t="str">
        <f t="shared" si="15"/>
        <v/>
      </c>
    </row>
    <row r="219" spans="6:6" x14ac:dyDescent="0.25">
      <c r="F219" t="str">
        <f t="shared" si="15"/>
        <v/>
      </c>
    </row>
    <row r="220" spans="6:6" x14ac:dyDescent="0.25">
      <c r="F220" t="str">
        <f t="shared" si="15"/>
        <v/>
      </c>
    </row>
    <row r="221" spans="6:6" x14ac:dyDescent="0.25">
      <c r="F221" t="str">
        <f t="shared" si="15"/>
        <v/>
      </c>
    </row>
    <row r="222" spans="6:6" x14ac:dyDescent="0.25">
      <c r="F222" t="str">
        <f t="shared" si="15"/>
        <v/>
      </c>
    </row>
    <row r="223" spans="6:6" x14ac:dyDescent="0.25">
      <c r="F223" t="str">
        <f t="shared" si="15"/>
        <v/>
      </c>
    </row>
    <row r="224" spans="6:6" x14ac:dyDescent="0.25">
      <c r="F224" t="str">
        <f t="shared" si="15"/>
        <v/>
      </c>
    </row>
    <row r="225" spans="6:6" x14ac:dyDescent="0.25">
      <c r="F225" t="str">
        <f t="shared" si="15"/>
        <v/>
      </c>
    </row>
    <row r="226" spans="6:6" x14ac:dyDescent="0.25">
      <c r="F226" t="str">
        <f t="shared" si="15"/>
        <v/>
      </c>
    </row>
    <row r="227" spans="6:6" x14ac:dyDescent="0.25">
      <c r="F227" t="str">
        <f t="shared" si="15"/>
        <v/>
      </c>
    </row>
    <row r="228" spans="6:6" x14ac:dyDescent="0.25">
      <c r="F228" t="str">
        <f t="shared" si="15"/>
        <v/>
      </c>
    </row>
    <row r="229" spans="6:6" x14ac:dyDescent="0.25">
      <c r="F229" t="str">
        <f t="shared" si="15"/>
        <v/>
      </c>
    </row>
    <row r="230" spans="6:6" x14ac:dyDescent="0.25">
      <c r="F230" t="str">
        <f t="shared" si="15"/>
        <v/>
      </c>
    </row>
    <row r="231" spans="6:6" x14ac:dyDescent="0.25">
      <c r="F231" t="str">
        <f t="shared" si="15"/>
        <v/>
      </c>
    </row>
    <row r="232" spans="6:6" x14ac:dyDescent="0.25">
      <c r="F232" t="str">
        <f t="shared" si="15"/>
        <v/>
      </c>
    </row>
    <row r="233" spans="6:6" x14ac:dyDescent="0.25">
      <c r="F233" t="str">
        <f t="shared" si="15"/>
        <v/>
      </c>
    </row>
    <row r="234" spans="6:6" x14ac:dyDescent="0.25">
      <c r="F234" t="str">
        <f t="shared" si="15"/>
        <v/>
      </c>
    </row>
    <row r="235" spans="6:6" x14ac:dyDescent="0.25">
      <c r="F235" t="str">
        <f t="shared" si="15"/>
        <v/>
      </c>
    </row>
    <row r="236" spans="6:6" x14ac:dyDescent="0.25">
      <c r="F236" t="str">
        <f t="shared" si="15"/>
        <v/>
      </c>
    </row>
    <row r="237" spans="6:6" x14ac:dyDescent="0.25">
      <c r="F237" t="str">
        <f t="shared" si="15"/>
        <v/>
      </c>
    </row>
    <row r="238" spans="6:6" x14ac:dyDescent="0.25">
      <c r="F238" t="str">
        <f t="shared" si="15"/>
        <v/>
      </c>
    </row>
  </sheetData>
  <mergeCells count="5">
    <mergeCell ref="A9:A10"/>
    <mergeCell ref="B9:B10"/>
    <mergeCell ref="C9:C10"/>
    <mergeCell ref="D9:D10"/>
    <mergeCell ref="F9:F10"/>
  </mergeCells>
  <conditionalFormatting sqref="F11:F201 F203:F215">
    <cfRule type="containsText" dxfId="4" priority="2" operator="containsText" text="b9">
      <formula>NOT(ISERROR(SEARCH("b9",F11)))</formula>
    </cfRule>
  </conditionalFormatting>
  <conditionalFormatting sqref="F202">
    <cfRule type="containsText" dxfId="3" priority="1" operator="containsText" text="b9">
      <formula>NOT(ISERROR(SEARCH("b9",F202)))</formula>
    </cfRule>
  </conditionalFormatting>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7030A0"/>
  </sheetPr>
  <dimension ref="A1:T201"/>
  <sheetViews>
    <sheetView zoomScale="75" zoomScaleNormal="75" workbookViewId="0">
      <selection activeCell="D7" sqref="D7"/>
    </sheetView>
  </sheetViews>
  <sheetFormatPr defaultRowHeight="15" x14ac:dyDescent="0.25"/>
  <cols>
    <col min="1" max="1" width="18" style="106" customWidth="1"/>
    <col min="2" max="2" width="17.7109375" style="106" customWidth="1"/>
    <col min="3" max="3" width="17.85546875" style="106" customWidth="1"/>
    <col min="4" max="4" width="25" style="106" customWidth="1"/>
    <col min="5" max="5" width="15.42578125" style="106" customWidth="1"/>
    <col min="6" max="6" width="9.140625" style="106"/>
    <col min="7" max="7" width="13.28515625" style="106" customWidth="1"/>
    <col min="8" max="8" width="15.85546875" style="106" customWidth="1"/>
    <col min="9" max="9" width="15.5703125" style="106" customWidth="1"/>
    <col min="10" max="10" width="16.7109375" style="106" customWidth="1"/>
    <col min="11" max="11" width="18.140625" style="106" customWidth="1"/>
    <col min="12" max="12" width="16" style="106" customWidth="1"/>
    <col min="13" max="13" width="13.140625" style="106" customWidth="1"/>
    <col min="14" max="14" width="15.140625" style="106" customWidth="1"/>
    <col min="15" max="15" width="14" style="105" customWidth="1"/>
    <col min="16" max="20" width="9.140625" style="105"/>
    <col min="21" max="16384" width="9.140625" style="106"/>
  </cols>
  <sheetData>
    <row r="1" spans="1:15" ht="30" thickTop="1" thickBot="1" x14ac:dyDescent="0.5">
      <c r="A1" s="240" t="s">
        <v>79</v>
      </c>
      <c r="B1" s="240"/>
      <c r="C1" s="297" t="s">
        <v>158</v>
      </c>
      <c r="D1" s="298"/>
      <c r="E1" s="105"/>
      <c r="F1" s="105"/>
      <c r="G1" s="105"/>
      <c r="H1" s="294" t="s">
        <v>164</v>
      </c>
      <c r="I1" s="295"/>
      <c r="J1" s="295"/>
      <c r="K1" s="295"/>
      <c r="L1" s="295"/>
      <c r="M1" s="295"/>
      <c r="N1" s="295"/>
      <c r="O1" s="296"/>
    </row>
    <row r="2" spans="1:15" ht="20.25" customHeight="1" thickTop="1" thickBot="1" x14ac:dyDescent="0.35">
      <c r="A2" s="40" t="s">
        <v>25</v>
      </c>
      <c r="B2" s="41" t="str">
        <f>IF('Fall Input'!B2="", "", 'Fall Input'!B2)</f>
        <v/>
      </c>
      <c r="C2" s="299"/>
      <c r="D2" s="300"/>
      <c r="E2" s="105"/>
      <c r="F2" s="105"/>
      <c r="G2" s="105"/>
      <c r="H2" s="304" t="s">
        <v>7</v>
      </c>
      <c r="I2" s="306" t="s">
        <v>161</v>
      </c>
      <c r="J2" s="306" t="s">
        <v>84</v>
      </c>
      <c r="K2" s="306" t="s">
        <v>86</v>
      </c>
      <c r="L2" s="306" t="s">
        <v>87</v>
      </c>
      <c r="M2" s="306" t="s">
        <v>88</v>
      </c>
      <c r="N2" s="306" t="s">
        <v>89</v>
      </c>
      <c r="O2" s="292" t="s">
        <v>90</v>
      </c>
    </row>
    <row r="3" spans="1:15" ht="36" customHeight="1" thickTop="1" thickBot="1" x14ac:dyDescent="0.35">
      <c r="A3" s="40" t="s">
        <v>67</v>
      </c>
      <c r="B3" s="53" t="str">
        <f>IF('Fall Input'!B5="", "", 'Fall Input'!B5)</f>
        <v/>
      </c>
      <c r="C3" s="301"/>
      <c r="D3" s="302"/>
      <c r="E3" s="105"/>
      <c r="F3" s="105"/>
      <c r="G3" s="105"/>
      <c r="H3" s="305"/>
      <c r="I3" s="307"/>
      <c r="J3" s="307"/>
      <c r="K3" s="307"/>
      <c r="L3" s="307"/>
      <c r="M3" s="307"/>
      <c r="N3" s="307"/>
      <c r="O3" s="293"/>
    </row>
    <row r="4" spans="1:15" ht="39" thickTop="1" thickBot="1" x14ac:dyDescent="0.35">
      <c r="A4" s="84" t="s">
        <v>65</v>
      </c>
      <c r="B4" s="84" t="s">
        <v>7</v>
      </c>
      <c r="C4" s="84" t="s">
        <v>6</v>
      </c>
      <c r="D4" s="156" t="s">
        <v>82</v>
      </c>
      <c r="E4" s="157" t="s">
        <v>83</v>
      </c>
      <c r="F4" s="105"/>
      <c r="G4" s="105"/>
      <c r="H4" s="40" t="str">
        <f>'Fall Tiering and Targets'!$F$2</f>
        <v>Tier 1</v>
      </c>
      <c r="I4" s="67" t="str">
        <f>IF('Mid-Year Review Sheet'!C5="", "", 'Mid-Year Review Sheet'!C5)</f>
        <v/>
      </c>
      <c r="J4" s="67" t="str">
        <f>IF('Mid-Year Review Sheet'!C5="","",COUNTIFS($E$5:$E$196,"Yes",$B$5:$B$196,H4))</f>
        <v/>
      </c>
      <c r="K4" s="73" t="str">
        <f>IF(ISERROR(J4/COUNTIF($B$5:$B$196,$H4)),"",J4/COUNTIF($B$5:$B$196,$H4))</f>
        <v/>
      </c>
      <c r="L4" s="73" t="str">
        <f>IF(ISERROR('H.Precise Calculation NEW'!P16),"",'H.Precise Calculation NEW'!P16)</f>
        <v/>
      </c>
      <c r="M4" s="73" t="str">
        <f>IF('Mid-Year Review Sheet'!C5="","",'Mid-Year Review Sheet'!C5/SUM('Mid-Year Review Sheet'!C$5:C$9))</f>
        <v/>
      </c>
      <c r="N4" s="75" t="str">
        <f>IF(ISERROR(ROUND(M4*L4,2)),"",ROUND(M4*L4,2))</f>
        <v/>
      </c>
      <c r="O4" s="289">
        <f>SUM(N4:N8)</f>
        <v>0</v>
      </c>
    </row>
    <row r="5" spans="1:15" ht="20.25" customHeight="1" thickTop="1" thickBot="1" x14ac:dyDescent="0.35">
      <c r="A5" s="59" t="str">
        <f>IF('H.M and A Calculation'!A3="", "", 'H.M and A Calculation'!A3)</f>
        <v/>
      </c>
      <c r="B5" s="60" t="str">
        <f>IF('H.M and A Calculation'!T3="", "", 'H.M and A Calculation'!T3)</f>
        <v/>
      </c>
      <c r="C5" s="60" t="str">
        <f>IF('H.M and A Calculation'!U3="", "", 'H.M and A Calculation'!U3)</f>
        <v/>
      </c>
      <c r="D5" s="91"/>
      <c r="E5" s="79" t="str">
        <f>IF(AND(D5=""),"",IF(AND(D5&gt;=C5),"Yes",IF(AND(D5&lt;C5),"No","")))</f>
        <v/>
      </c>
      <c r="F5" s="105"/>
      <c r="G5" s="105"/>
      <c r="H5" s="40" t="str">
        <f>'Fall Tiering and Targets'!$F$3</f>
        <v>Tier 2</v>
      </c>
      <c r="I5" s="67" t="str">
        <f>IF('Mid-Year Review Sheet'!C6="", "", 'Mid-Year Review Sheet'!C6)</f>
        <v/>
      </c>
      <c r="J5" s="67" t="str">
        <f>IF('Mid-Year Review Sheet'!C6="","",COUNTIFS($E$5:$E$196,"Yes",$B$5:$B$196,H5))</f>
        <v/>
      </c>
      <c r="K5" s="73" t="str">
        <f>IF(ISERROR(J5/COUNTIF($B$5:$B$196,$H5)),"",J5/COUNTIF($B$5:$B$196,$H5))</f>
        <v/>
      </c>
      <c r="L5" s="73" t="str">
        <f>IF(ISERROR('H.Precise Calculation NEW'!P17),"",'H.Precise Calculation NEW'!P17)</f>
        <v/>
      </c>
      <c r="M5" s="73" t="str">
        <f>IF('Mid-Year Review Sheet'!C6="","",'Mid-Year Review Sheet'!C6/SUM('Mid-Year Review Sheet'!C$5:C$9))</f>
        <v/>
      </c>
      <c r="N5" s="75" t="str">
        <f t="shared" ref="N5:N8" si="0">IF(ISERROR(ROUND(M5*L5,2)),"",ROUND(M5*L5,2))</f>
        <v/>
      </c>
      <c r="O5" s="290"/>
    </row>
    <row r="6" spans="1:15" ht="20.25" customHeight="1" thickTop="1" thickBot="1" x14ac:dyDescent="0.35">
      <c r="A6" s="61" t="str">
        <f>IF('H.M and A Calculation'!A4="", "", 'H.M and A Calculation'!A4)</f>
        <v/>
      </c>
      <c r="B6" s="62" t="str">
        <f>IF('H.M and A Calculation'!T4="", "", 'H.M and A Calculation'!T4)</f>
        <v/>
      </c>
      <c r="C6" s="62" t="str">
        <f>IF('H.M and A Calculation'!U4="", "", 'H.M and A Calculation'!U4)</f>
        <v/>
      </c>
      <c r="D6" s="91"/>
      <c r="E6" s="78" t="str">
        <f t="shared" ref="E6:E69" si="1">IF(AND(D6=""),"",IF(AND(D6&gt;=C6),"Yes",IF(AND(D6&lt;C6),"No","")))</f>
        <v/>
      </c>
      <c r="F6" s="105"/>
      <c r="G6" s="105"/>
      <c r="H6" s="40" t="str">
        <f>'Fall Tiering and Targets'!$F$4</f>
        <v>Tier 3</v>
      </c>
      <c r="I6" s="67" t="str">
        <f>IF('Mid-Year Review Sheet'!C7="", "", 'Mid-Year Review Sheet'!C7)</f>
        <v/>
      </c>
      <c r="J6" s="67" t="str">
        <f>IF('Mid-Year Review Sheet'!C7="","",COUNTIFS($E$5:$E$196,"Yes",$B$5:$B$196,H6))</f>
        <v/>
      </c>
      <c r="K6" s="73" t="str">
        <f>IF(ISERROR(J6/COUNTIF($B$5:$B$196,$H6)),"",J6/COUNTIF($B$5:$B$196,$H6))</f>
        <v/>
      </c>
      <c r="L6" s="73" t="str">
        <f>IF(ISERROR('H.Precise Calculation NEW'!P18),"",'H.Precise Calculation NEW'!P18)</f>
        <v/>
      </c>
      <c r="M6" s="73" t="str">
        <f>IF('Mid-Year Review Sheet'!C7="","",'Mid-Year Review Sheet'!C7/SUM('Mid-Year Review Sheet'!C$5:C$9))</f>
        <v/>
      </c>
      <c r="N6" s="75" t="str">
        <f t="shared" si="0"/>
        <v/>
      </c>
      <c r="O6" s="290"/>
    </row>
    <row r="7" spans="1:15" ht="20.25" customHeight="1" thickTop="1" thickBot="1" x14ac:dyDescent="0.35">
      <c r="A7" s="63" t="str">
        <f>IF('H.M and A Calculation'!A5="", "", 'H.M and A Calculation'!A5)</f>
        <v/>
      </c>
      <c r="B7" s="64" t="str">
        <f>IF('H.M and A Calculation'!T5="", "", 'H.M and A Calculation'!T5)</f>
        <v/>
      </c>
      <c r="C7" s="64" t="str">
        <f>IF('H.M and A Calculation'!U5="", "", 'H.M and A Calculation'!U5)</f>
        <v/>
      </c>
      <c r="D7" s="91"/>
      <c r="E7" s="79" t="str">
        <f t="shared" si="1"/>
        <v/>
      </c>
      <c r="F7" s="105"/>
      <c r="G7" s="105"/>
      <c r="H7" s="40" t="str">
        <f>'Fall Tiering and Targets'!$F$5</f>
        <v>Tier 4</v>
      </c>
      <c r="I7" s="67" t="str">
        <f>IF('Mid-Year Review Sheet'!C8="", "", 'Mid-Year Review Sheet'!C8)</f>
        <v/>
      </c>
      <c r="J7" s="67" t="str">
        <f>IF('Mid-Year Review Sheet'!C8="","",COUNTIFS($E$5:$E$196,"Yes",$B$5:$B$196,H7))</f>
        <v/>
      </c>
      <c r="K7" s="73" t="str">
        <f>IF(ISERROR(J7/COUNTIF($B$5:$B$196,$H7)),"",J7/COUNTIF($B$5:$B$196,$H7))</f>
        <v/>
      </c>
      <c r="L7" s="73" t="str">
        <f>IF(ISERROR('H.Precise Calculation NEW'!P19),"",'H.Precise Calculation NEW'!P19)</f>
        <v/>
      </c>
      <c r="M7" s="73" t="str">
        <f>IF('Mid-Year Review Sheet'!C8="","",'Mid-Year Review Sheet'!C8/SUM('Mid-Year Review Sheet'!C$5:C$9))</f>
        <v/>
      </c>
      <c r="N7" s="75" t="str">
        <f t="shared" si="0"/>
        <v/>
      </c>
      <c r="O7" s="290"/>
    </row>
    <row r="8" spans="1:15" ht="20.25" thickTop="1" thickBot="1" x14ac:dyDescent="0.35">
      <c r="A8" s="61" t="str">
        <f>IF('H.M and A Calculation'!A6="", "", 'H.M and A Calculation'!A6)</f>
        <v/>
      </c>
      <c r="B8" s="62" t="str">
        <f>IF('H.M and A Calculation'!T6="", "", 'H.M and A Calculation'!T6)</f>
        <v/>
      </c>
      <c r="C8" s="62" t="str">
        <f>IF('H.M and A Calculation'!U6="", "", 'H.M and A Calculation'!U6)</f>
        <v/>
      </c>
      <c r="D8" s="91"/>
      <c r="E8" s="78" t="str">
        <f t="shared" si="1"/>
        <v/>
      </c>
      <c r="F8" s="105"/>
      <c r="G8" s="105"/>
      <c r="H8" s="40" t="str">
        <f>'Fall Tiering and Targets'!$F$6</f>
        <v>Tier 5</v>
      </c>
      <c r="I8" s="67" t="str">
        <f>IF('Mid-Year Review Sheet'!C9="", "", 'Mid-Year Review Sheet'!C9)</f>
        <v/>
      </c>
      <c r="J8" s="67" t="str">
        <f>IF('Mid-Year Review Sheet'!C9="","",COUNTIFS($E$5:$E$196,"Yes",$B$5:$B$196,H8))</f>
        <v/>
      </c>
      <c r="K8" s="73" t="str">
        <f>IF(ISERROR(J8/COUNTIF($B$5:$B$196,$H8)),"",J8/COUNTIF($B$5:$B$196,$H8))</f>
        <v/>
      </c>
      <c r="L8" s="73" t="str">
        <f>IF(ISERROR('H.Precise Calculation NEW'!P20),"",'H.Precise Calculation NEW'!P20)</f>
        <v/>
      </c>
      <c r="M8" s="73" t="str">
        <f>IF('Mid-Year Review Sheet'!C9="","",'Mid-Year Review Sheet'!C9/SUM('Mid-Year Review Sheet'!C$5:C$9))</f>
        <v/>
      </c>
      <c r="N8" s="75" t="str">
        <f t="shared" si="0"/>
        <v/>
      </c>
      <c r="O8" s="291"/>
    </row>
    <row r="9" spans="1:15" ht="19.5" customHeight="1" thickTop="1" x14ac:dyDescent="0.3">
      <c r="A9" s="63" t="str">
        <f>IF('H.M and A Calculation'!A7="", "", 'H.M and A Calculation'!A7)</f>
        <v/>
      </c>
      <c r="B9" s="64" t="str">
        <f>IF('H.M and A Calculation'!T7="", "", 'H.M and A Calculation'!T7)</f>
        <v/>
      </c>
      <c r="C9" s="64" t="str">
        <f>IF('H.M and A Calculation'!U7="", "", 'H.M and A Calculation'!U7)</f>
        <v/>
      </c>
      <c r="D9" s="91"/>
      <c r="E9" s="79" t="str">
        <f t="shared" si="1"/>
        <v/>
      </c>
      <c r="F9" s="105"/>
      <c r="G9" s="105"/>
      <c r="H9" s="169"/>
      <c r="I9" s="170"/>
      <c r="J9" s="170"/>
      <c r="K9" s="171"/>
      <c r="L9" s="171"/>
      <c r="M9" s="171"/>
      <c r="N9" s="172"/>
      <c r="O9" s="173"/>
    </row>
    <row r="10" spans="1:15" ht="16.5" customHeight="1" x14ac:dyDescent="0.25">
      <c r="A10" s="61" t="str">
        <f>IF('H.M and A Calculation'!A8="", "", 'H.M and A Calculation'!A8)</f>
        <v/>
      </c>
      <c r="B10" s="62" t="str">
        <f>IF('H.M and A Calculation'!T8="", "", 'H.M and A Calculation'!T8)</f>
        <v/>
      </c>
      <c r="C10" s="62" t="str">
        <f>IF('H.M and A Calculation'!U8="", "", 'H.M and A Calculation'!U8)</f>
        <v/>
      </c>
      <c r="D10" s="91"/>
      <c r="E10" s="78" t="str">
        <f t="shared" si="1"/>
        <v/>
      </c>
      <c r="F10" s="105"/>
      <c r="G10" s="105"/>
      <c r="H10" s="311" t="s">
        <v>167</v>
      </c>
      <c r="I10" s="311"/>
      <c r="J10" s="311"/>
      <c r="K10" s="311"/>
      <c r="L10" s="311"/>
      <c r="M10" s="311"/>
      <c r="N10" s="311"/>
      <c r="O10" s="167"/>
    </row>
    <row r="11" spans="1:15" ht="16.5" customHeight="1" x14ac:dyDescent="0.25">
      <c r="A11" s="63" t="str">
        <f>IF('H.M and A Calculation'!A9="", "", 'H.M and A Calculation'!A9)</f>
        <v/>
      </c>
      <c r="B11" s="64" t="str">
        <f>IF('H.M and A Calculation'!T9="", "", 'H.M and A Calculation'!T9)</f>
        <v/>
      </c>
      <c r="C11" s="64" t="str">
        <f>IF('H.M and A Calculation'!U9="", "", 'H.M and A Calculation'!U9)</f>
        <v/>
      </c>
      <c r="D11" s="91"/>
      <c r="E11" s="79" t="str">
        <f t="shared" si="1"/>
        <v/>
      </c>
      <c r="F11" s="105"/>
      <c r="G11" s="105"/>
      <c r="H11" s="311"/>
      <c r="I11" s="311"/>
      <c r="J11" s="311"/>
      <c r="K11" s="311"/>
      <c r="L11" s="311"/>
      <c r="M11" s="311"/>
      <c r="N11" s="311"/>
    </row>
    <row r="12" spans="1:15" ht="18.75" customHeight="1" x14ac:dyDescent="0.25">
      <c r="A12" s="61" t="str">
        <f>IF('H.M and A Calculation'!A10="", "", 'H.M and A Calculation'!A10)</f>
        <v/>
      </c>
      <c r="B12" s="62" t="str">
        <f>IF('H.M and A Calculation'!T10="", "", 'H.M and A Calculation'!T10)</f>
        <v/>
      </c>
      <c r="C12" s="62" t="str">
        <f>IF('H.M and A Calculation'!U10="", "", 'H.M and A Calculation'!U10)</f>
        <v/>
      </c>
      <c r="D12" s="91"/>
      <c r="E12" s="78" t="str">
        <f t="shared" si="1"/>
        <v/>
      </c>
      <c r="F12" s="105"/>
      <c r="G12" s="105"/>
      <c r="H12" s="311"/>
      <c r="I12" s="311"/>
      <c r="J12" s="311"/>
      <c r="K12" s="311"/>
      <c r="L12" s="311"/>
      <c r="M12" s="311"/>
      <c r="N12" s="311"/>
    </row>
    <row r="13" spans="1:15" ht="18" customHeight="1" thickBot="1" x14ac:dyDescent="0.3">
      <c r="A13" s="63" t="str">
        <f>IF('H.M and A Calculation'!A11="", "", 'H.M and A Calculation'!A11)</f>
        <v/>
      </c>
      <c r="B13" s="64" t="str">
        <f>IF('H.M and A Calculation'!T11="", "", 'H.M and A Calculation'!T11)</f>
        <v/>
      </c>
      <c r="C13" s="64" t="str">
        <f>IF('H.M and A Calculation'!U11="", "", 'H.M and A Calculation'!U11)</f>
        <v/>
      </c>
      <c r="D13" s="91"/>
      <c r="E13" s="79" t="str">
        <f t="shared" si="1"/>
        <v/>
      </c>
      <c r="F13" s="105"/>
      <c r="G13" s="167"/>
      <c r="H13" s="311"/>
      <c r="I13" s="311"/>
      <c r="J13" s="311"/>
      <c r="K13" s="311"/>
      <c r="L13" s="311"/>
      <c r="M13" s="311"/>
      <c r="N13" s="311"/>
    </row>
    <row r="14" spans="1:15" ht="19.5" customHeight="1" thickTop="1" thickBot="1" x14ac:dyDescent="0.35">
      <c r="A14" s="61" t="str">
        <f>IF('H.M and A Calculation'!A12="", "", 'H.M and A Calculation'!A12)</f>
        <v/>
      </c>
      <c r="B14" s="62" t="str">
        <f>IF('H.M and A Calculation'!T12="", "", 'H.M and A Calculation'!T12)</f>
        <v/>
      </c>
      <c r="C14" s="62" t="str">
        <f>IF('H.M and A Calculation'!U12="", "", 'H.M and A Calculation'!U12)</f>
        <v/>
      </c>
      <c r="D14" s="91"/>
      <c r="E14" s="78" t="str">
        <f t="shared" si="1"/>
        <v/>
      </c>
      <c r="F14" s="105"/>
      <c r="G14" s="167"/>
      <c r="H14" s="309"/>
      <c r="I14" s="308" t="s">
        <v>166</v>
      </c>
      <c r="J14" s="308"/>
      <c r="K14" s="308"/>
      <c r="L14" s="308"/>
      <c r="M14" s="308"/>
      <c r="N14" s="308"/>
    </row>
    <row r="15" spans="1:15" ht="20.25" customHeight="1" thickTop="1" thickBot="1" x14ac:dyDescent="0.35">
      <c r="A15" s="63" t="str">
        <f>IF('H.M and A Calculation'!A13="", "", 'H.M and A Calculation'!A13)</f>
        <v/>
      </c>
      <c r="B15" s="64" t="str">
        <f>IF('H.M and A Calculation'!T13="", "", 'H.M and A Calculation'!T13)</f>
        <v/>
      </c>
      <c r="C15" s="64" t="str">
        <f>IF('H.M and A Calculation'!U13="", "", 'H.M and A Calculation'!U13)</f>
        <v/>
      </c>
      <c r="D15" s="91"/>
      <c r="E15" s="79" t="str">
        <f t="shared" si="1"/>
        <v/>
      </c>
      <c r="F15" s="105"/>
      <c r="G15" s="174"/>
      <c r="H15" s="310"/>
      <c r="I15" s="67" t="s">
        <v>159</v>
      </c>
      <c r="J15" s="67" t="str">
        <f>IF(OR('H.Moving Tiers Spring'!K8="", 'H.Moving Tiers Spring'!K8=0), "", 'H.Moving Tiers Spring'!K8)</f>
        <v>Tier 1</v>
      </c>
      <c r="K15" s="67" t="str">
        <f>IF(OR('H.Moving Tiers Spring'!L8="", 'H.Moving Tiers Spring'!L8=0), "", 'H.Moving Tiers Spring'!L8)</f>
        <v>Tier 2</v>
      </c>
      <c r="L15" s="67" t="str">
        <f>IF(OR('H.Moving Tiers Spring'!M8="", 'H.Moving Tiers Spring'!M8=0), "", 'H.Moving Tiers Spring'!M8)</f>
        <v>Tier 3</v>
      </c>
      <c r="M15" s="67" t="str">
        <f>IF(OR('H.Moving Tiers Spring'!N8="", 'H.Moving Tiers Spring'!N8=0), "", 'H.Moving Tiers Spring'!N8)</f>
        <v>Tier 4</v>
      </c>
      <c r="N15" s="67" t="str">
        <f>IF(OR('H.Moving Tiers Spring'!O8="", 'H.Moving Tiers Spring'!O8=0), "", 'H.Moving Tiers Spring'!O8)</f>
        <v>Tier 5</v>
      </c>
    </row>
    <row r="16" spans="1:15" ht="22.5" customHeight="1" thickTop="1" thickBot="1" x14ac:dyDescent="0.35">
      <c r="A16" s="61" t="str">
        <f>IF('H.M and A Calculation'!A14="", "", 'H.M and A Calculation'!A14)</f>
        <v/>
      </c>
      <c r="B16" s="62" t="str">
        <f>IF('H.M and A Calculation'!T14="", "", 'H.M and A Calculation'!T14)</f>
        <v/>
      </c>
      <c r="C16" s="62" t="str">
        <f>IF('H.M and A Calculation'!U14="", "", 'H.M and A Calculation'!U14)</f>
        <v/>
      </c>
      <c r="D16" s="91"/>
      <c r="E16" s="78" t="str">
        <f t="shared" si="1"/>
        <v/>
      </c>
      <c r="F16" s="105"/>
      <c r="G16" s="303" t="s">
        <v>165</v>
      </c>
      <c r="H16" s="67" t="str">
        <f>IF(OR('H.Moving Tiers Spring'!I9="", 'H.Moving Tiers Spring'!I9=0), "", 'H.Moving Tiers Spring'!I9)</f>
        <v>Tier 1</v>
      </c>
      <c r="I16" s="67" t="str">
        <f>IF(OR('H.Moving Tiers Spring'!J9="", 'H.Moving Tiers Spring'!J9=0), "", 'H.Moving Tiers Spring'!J9)</f>
        <v/>
      </c>
      <c r="J16" s="168" t="str">
        <f>IF(OR('H.Moving Tiers Spring'!K9="", 'H.Moving Tiers Spring'!K9=0), "", 'H.Moving Tiers Spring'!K9)</f>
        <v/>
      </c>
      <c r="K16" s="67" t="str">
        <f>IF(OR('H.Moving Tiers Spring'!L9="", 'H.Moving Tiers Spring'!L9=0), "", 'H.Moving Tiers Spring'!L9)</f>
        <v/>
      </c>
      <c r="L16" s="67" t="str">
        <f>IF(OR('H.Moving Tiers Spring'!M9="", 'H.Moving Tiers Spring'!M9=0), "", 'H.Moving Tiers Spring'!M9)</f>
        <v/>
      </c>
      <c r="M16" s="67" t="str">
        <f>IF(OR('H.Moving Tiers Spring'!N9="", 'H.Moving Tiers Spring'!N9=0), "", 'H.Moving Tiers Spring'!N9)</f>
        <v/>
      </c>
      <c r="N16" s="67" t="str">
        <f>IF(OR('H.Moving Tiers Spring'!O9="", 'H.Moving Tiers Spring'!O9=0), "", 'H.Moving Tiers Spring'!O9)</f>
        <v/>
      </c>
    </row>
    <row r="17" spans="1:14" ht="15.75" customHeight="1" thickTop="1" thickBot="1" x14ac:dyDescent="0.35">
      <c r="A17" s="63" t="str">
        <f>IF('H.M and A Calculation'!A15="", "", 'H.M and A Calculation'!A15)</f>
        <v/>
      </c>
      <c r="B17" s="64" t="str">
        <f>IF('H.M and A Calculation'!T15="", "", 'H.M and A Calculation'!T15)</f>
        <v/>
      </c>
      <c r="C17" s="64" t="str">
        <f>IF('H.M and A Calculation'!U15="", "", 'H.M and A Calculation'!U15)</f>
        <v/>
      </c>
      <c r="D17" s="91"/>
      <c r="E17" s="79" t="str">
        <f t="shared" si="1"/>
        <v/>
      </c>
      <c r="F17" s="105"/>
      <c r="G17" s="303"/>
      <c r="H17" s="67" t="str">
        <f>IF(OR('H.Moving Tiers Spring'!I10="", 'H.Moving Tiers Spring'!I10=0), "", 'H.Moving Tiers Spring'!I10)</f>
        <v>Tier 2</v>
      </c>
      <c r="I17" s="67" t="str">
        <f>IF(OR('H.Moving Tiers Spring'!J10="", 'H.Moving Tiers Spring'!J10=0), "", 'H.Moving Tiers Spring'!J10)</f>
        <v/>
      </c>
      <c r="J17" s="67" t="str">
        <f>IF(OR('H.Moving Tiers Spring'!K10="", 'H.Moving Tiers Spring'!K10=0), "", 'H.Moving Tiers Spring'!K10)</f>
        <v/>
      </c>
      <c r="K17" s="168" t="str">
        <f>IF(OR('H.Moving Tiers Spring'!L10="", 'H.Moving Tiers Spring'!L10=0), "", 'H.Moving Tiers Spring'!L10)</f>
        <v/>
      </c>
      <c r="L17" s="67" t="str">
        <f>IF(OR('H.Moving Tiers Spring'!M10="", 'H.Moving Tiers Spring'!M10=0), "", 'H.Moving Tiers Spring'!M10)</f>
        <v/>
      </c>
      <c r="M17" s="67" t="str">
        <f>IF(OR('H.Moving Tiers Spring'!N10="", 'H.Moving Tiers Spring'!N10=0), "", 'H.Moving Tiers Spring'!N10)</f>
        <v/>
      </c>
      <c r="N17" s="67" t="str">
        <f>IF(OR('H.Moving Tiers Spring'!O10="", 'H.Moving Tiers Spring'!O10=0), "", 'H.Moving Tiers Spring'!O10)</f>
        <v/>
      </c>
    </row>
    <row r="18" spans="1:14" ht="15.75" customHeight="1" thickTop="1" thickBot="1" x14ac:dyDescent="0.35">
      <c r="A18" s="61" t="str">
        <f>IF('H.M and A Calculation'!A16="", "", 'H.M and A Calculation'!A16)</f>
        <v/>
      </c>
      <c r="B18" s="62" t="str">
        <f>IF('H.M and A Calculation'!T16="", "", 'H.M and A Calculation'!T16)</f>
        <v/>
      </c>
      <c r="C18" s="62" t="str">
        <f>IF('H.M and A Calculation'!U16="", "", 'H.M and A Calculation'!U16)</f>
        <v/>
      </c>
      <c r="D18" s="91"/>
      <c r="E18" s="78" t="str">
        <f t="shared" si="1"/>
        <v/>
      </c>
      <c r="F18" s="105"/>
      <c r="G18" s="303"/>
      <c r="H18" s="67" t="str">
        <f>IF(OR('H.Moving Tiers Spring'!I11="", 'H.Moving Tiers Spring'!I11=0), "", 'H.Moving Tiers Spring'!I11)</f>
        <v>Tier 3</v>
      </c>
      <c r="I18" s="67" t="str">
        <f>IF(OR('H.Moving Tiers Spring'!J11="", 'H.Moving Tiers Spring'!J11=0), "", 'H.Moving Tiers Spring'!J11)</f>
        <v/>
      </c>
      <c r="J18" s="67" t="str">
        <f>IF(OR('H.Moving Tiers Spring'!K11="", 'H.Moving Tiers Spring'!K11=0), "", 'H.Moving Tiers Spring'!K11)</f>
        <v/>
      </c>
      <c r="K18" s="67" t="str">
        <f>IF(OR('H.Moving Tiers Spring'!L11="", 'H.Moving Tiers Spring'!L11=0), "", 'H.Moving Tiers Spring'!L11)</f>
        <v/>
      </c>
      <c r="L18" s="168" t="str">
        <f>IF(OR('H.Moving Tiers Spring'!M11="", 'H.Moving Tiers Spring'!M11=0), "", 'H.Moving Tiers Spring'!M11)</f>
        <v/>
      </c>
      <c r="M18" s="67" t="str">
        <f>IF(OR('H.Moving Tiers Spring'!N11="", 'H.Moving Tiers Spring'!N11=0), "", 'H.Moving Tiers Spring'!N11)</f>
        <v/>
      </c>
      <c r="N18" s="67" t="str">
        <f>IF(OR('H.Moving Tiers Spring'!O11="", 'H.Moving Tiers Spring'!O11=0), "", 'H.Moving Tiers Spring'!O11)</f>
        <v/>
      </c>
    </row>
    <row r="19" spans="1:14" ht="15.75" customHeight="1" thickTop="1" thickBot="1" x14ac:dyDescent="0.35">
      <c r="A19" s="63" t="str">
        <f>IF('H.M and A Calculation'!A17="", "", 'H.M and A Calculation'!A17)</f>
        <v/>
      </c>
      <c r="B19" s="64" t="str">
        <f>IF('H.M and A Calculation'!T17="", "", 'H.M and A Calculation'!T17)</f>
        <v/>
      </c>
      <c r="C19" s="64" t="str">
        <f>IF('H.M and A Calculation'!U17="", "", 'H.M and A Calculation'!U17)</f>
        <v/>
      </c>
      <c r="D19" s="91"/>
      <c r="E19" s="79" t="str">
        <f t="shared" si="1"/>
        <v/>
      </c>
      <c r="F19" s="105"/>
      <c r="G19" s="303"/>
      <c r="H19" s="67" t="str">
        <f>IF(OR('H.Moving Tiers Spring'!I12="", 'H.Moving Tiers Spring'!I12=0), "", 'H.Moving Tiers Spring'!I12)</f>
        <v>Tier 4</v>
      </c>
      <c r="I19" s="67" t="str">
        <f>IF(OR('H.Moving Tiers Spring'!J12="", 'H.Moving Tiers Spring'!J12=0), "", 'H.Moving Tiers Spring'!J12)</f>
        <v/>
      </c>
      <c r="J19" s="67" t="str">
        <f>IF(OR('H.Moving Tiers Spring'!K12="", 'H.Moving Tiers Spring'!K12=0), "", 'H.Moving Tiers Spring'!K12)</f>
        <v/>
      </c>
      <c r="K19" s="67" t="str">
        <f>IF(OR('H.Moving Tiers Spring'!L12="", 'H.Moving Tiers Spring'!L12=0), "", 'H.Moving Tiers Spring'!L12)</f>
        <v/>
      </c>
      <c r="L19" s="67" t="str">
        <f>IF(OR('H.Moving Tiers Spring'!M12="", 'H.Moving Tiers Spring'!M12=0), "", 'H.Moving Tiers Spring'!M12)</f>
        <v/>
      </c>
      <c r="M19" s="168" t="str">
        <f>IF(OR('H.Moving Tiers Spring'!N12="", 'H.Moving Tiers Spring'!N12=0), "", 'H.Moving Tiers Spring'!N12)</f>
        <v/>
      </c>
      <c r="N19" s="67" t="str">
        <f>IF(OR('H.Moving Tiers Spring'!O12="", 'H.Moving Tiers Spring'!O12=0), "", 'H.Moving Tiers Spring'!O12)</f>
        <v/>
      </c>
    </row>
    <row r="20" spans="1:14" ht="15.75" customHeight="1" thickTop="1" thickBot="1" x14ac:dyDescent="0.35">
      <c r="A20" s="61" t="str">
        <f>IF('H.M and A Calculation'!A18="", "", 'H.M and A Calculation'!A18)</f>
        <v/>
      </c>
      <c r="B20" s="62" t="str">
        <f>IF('H.M and A Calculation'!T18="", "", 'H.M and A Calculation'!T18)</f>
        <v/>
      </c>
      <c r="C20" s="62" t="str">
        <f>IF('H.M and A Calculation'!U18="", "", 'H.M and A Calculation'!U18)</f>
        <v/>
      </c>
      <c r="D20" s="91"/>
      <c r="E20" s="78" t="str">
        <f t="shared" si="1"/>
        <v/>
      </c>
      <c r="F20" s="105"/>
      <c r="G20" s="303"/>
      <c r="H20" s="67" t="str">
        <f>IF(OR('H.Moving Tiers Spring'!I13="", 'H.Moving Tiers Spring'!I13=0), "", 'H.Moving Tiers Spring'!I13)</f>
        <v>Tier 5</v>
      </c>
      <c r="I20" s="67" t="str">
        <f>IF(OR('H.Moving Tiers Spring'!J13="", 'H.Moving Tiers Spring'!J13=0), "", 'H.Moving Tiers Spring'!J13)</f>
        <v/>
      </c>
      <c r="J20" s="67" t="str">
        <f>IF(OR('H.Moving Tiers Spring'!K13="", 'H.Moving Tiers Spring'!K13=0), "", 'H.Moving Tiers Spring'!K13)</f>
        <v/>
      </c>
      <c r="K20" s="67" t="str">
        <f>IF(OR('H.Moving Tiers Spring'!L13="", 'H.Moving Tiers Spring'!L13=0), "", 'H.Moving Tiers Spring'!L13)</f>
        <v/>
      </c>
      <c r="L20" s="67" t="str">
        <f>IF(OR('H.Moving Tiers Spring'!M13="", 'H.Moving Tiers Spring'!M13=0), "", 'H.Moving Tiers Spring'!M13)</f>
        <v/>
      </c>
      <c r="M20" s="67" t="str">
        <f>IF(OR('H.Moving Tiers Spring'!N13="", 'H.Moving Tiers Spring'!N13=0), "", 'H.Moving Tiers Spring'!N13)</f>
        <v/>
      </c>
      <c r="N20" s="168" t="str">
        <f>IF(OR('H.Moving Tiers Spring'!O13="", 'H.Moving Tiers Spring'!O13=0), "", 'H.Moving Tiers Spring'!O13)</f>
        <v/>
      </c>
    </row>
    <row r="21" spans="1:14" ht="15.75" customHeight="1" thickTop="1" x14ac:dyDescent="0.25">
      <c r="A21" s="63" t="str">
        <f>IF('H.M and A Calculation'!A19="", "", 'H.M and A Calculation'!A19)</f>
        <v/>
      </c>
      <c r="B21" s="64" t="str">
        <f>IF('H.M and A Calculation'!T19="", "", 'H.M and A Calculation'!T19)</f>
        <v/>
      </c>
      <c r="C21" s="64" t="str">
        <f>IF('H.M and A Calculation'!U19="", "", 'H.M and A Calculation'!U19)</f>
        <v/>
      </c>
      <c r="D21" s="91"/>
      <c r="E21" s="79" t="str">
        <f t="shared" si="1"/>
        <v/>
      </c>
      <c r="F21" s="105"/>
      <c r="G21" s="105"/>
      <c r="H21" s="105"/>
      <c r="I21" s="105"/>
      <c r="J21" s="105"/>
      <c r="K21" s="105"/>
      <c r="L21" s="105"/>
      <c r="M21" s="105"/>
      <c r="N21" s="105"/>
    </row>
    <row r="22" spans="1:14" ht="15.75" customHeight="1" x14ac:dyDescent="0.25">
      <c r="A22" s="61" t="str">
        <f>IF('H.M and A Calculation'!A20="", "", 'H.M and A Calculation'!A20)</f>
        <v/>
      </c>
      <c r="B22" s="62" t="str">
        <f>IF('H.M and A Calculation'!T20="", "", 'H.M and A Calculation'!T20)</f>
        <v/>
      </c>
      <c r="C22" s="62" t="str">
        <f>IF('H.M and A Calculation'!U20="", "", 'H.M and A Calculation'!U20)</f>
        <v/>
      </c>
      <c r="D22" s="91"/>
      <c r="E22" s="78" t="str">
        <f t="shared" si="1"/>
        <v/>
      </c>
      <c r="F22" s="105"/>
      <c r="G22" s="105"/>
      <c r="H22" s="254" t="s">
        <v>162</v>
      </c>
      <c r="I22" s="254"/>
      <c r="J22" s="254"/>
      <c r="K22" s="254"/>
      <c r="L22" s="254"/>
      <c r="M22" s="254"/>
      <c r="N22" s="254"/>
    </row>
    <row r="23" spans="1:14" ht="15.75" customHeight="1" x14ac:dyDescent="0.25">
      <c r="A23" s="63" t="str">
        <f>IF('H.M and A Calculation'!A21="", "", 'H.M and A Calculation'!A21)</f>
        <v/>
      </c>
      <c r="B23" s="64" t="str">
        <f>IF('H.M and A Calculation'!T21="", "", 'H.M and A Calculation'!T21)</f>
        <v/>
      </c>
      <c r="C23" s="64" t="str">
        <f>IF('H.M and A Calculation'!U21="", "", 'H.M and A Calculation'!U21)</f>
        <v/>
      </c>
      <c r="D23" s="91"/>
      <c r="E23" s="79" t="str">
        <f t="shared" si="1"/>
        <v/>
      </c>
      <c r="F23" s="105"/>
      <c r="G23" s="105"/>
      <c r="H23" s="254"/>
      <c r="I23" s="254"/>
      <c r="J23" s="254"/>
      <c r="K23" s="254"/>
      <c r="L23" s="254"/>
      <c r="M23" s="254"/>
      <c r="N23" s="254"/>
    </row>
    <row r="24" spans="1:14" ht="15.75" customHeight="1" x14ac:dyDescent="0.25">
      <c r="A24" s="61" t="str">
        <f>IF('H.M and A Calculation'!A22="", "", 'H.M and A Calculation'!A22)</f>
        <v/>
      </c>
      <c r="B24" s="62" t="str">
        <f>IF('H.M and A Calculation'!T22="", "", 'H.M and A Calculation'!T22)</f>
        <v/>
      </c>
      <c r="C24" s="62" t="str">
        <f>IF('H.M and A Calculation'!U22="", "", 'H.M and A Calculation'!U22)</f>
        <v/>
      </c>
      <c r="D24" s="91"/>
      <c r="E24" s="78" t="str">
        <f t="shared" si="1"/>
        <v/>
      </c>
      <c r="F24" s="105"/>
      <c r="G24" s="105"/>
      <c r="H24" s="254"/>
      <c r="I24" s="254"/>
      <c r="J24" s="254"/>
      <c r="K24" s="254"/>
      <c r="L24" s="254"/>
      <c r="M24" s="254"/>
      <c r="N24" s="254"/>
    </row>
    <row r="25" spans="1:14" ht="15.75" customHeight="1" x14ac:dyDescent="0.25">
      <c r="A25" s="63" t="str">
        <f>IF('H.M and A Calculation'!A23="", "", 'H.M and A Calculation'!A23)</f>
        <v/>
      </c>
      <c r="B25" s="64" t="str">
        <f>IF('H.M and A Calculation'!T23="", "", 'H.M and A Calculation'!T23)</f>
        <v/>
      </c>
      <c r="C25" s="64" t="str">
        <f>IF('H.M and A Calculation'!U23="", "", 'H.M and A Calculation'!U23)</f>
        <v/>
      </c>
      <c r="D25" s="91"/>
      <c r="E25" s="79" t="str">
        <f t="shared" si="1"/>
        <v/>
      </c>
      <c r="F25" s="105"/>
      <c r="G25" s="105"/>
      <c r="H25" s="254"/>
      <c r="I25" s="254"/>
      <c r="J25" s="254"/>
      <c r="K25" s="254"/>
      <c r="L25" s="254"/>
      <c r="M25" s="254"/>
      <c r="N25" s="254"/>
    </row>
    <row r="26" spans="1:14" ht="15.75" customHeight="1" x14ac:dyDescent="0.25">
      <c r="A26" s="61" t="str">
        <f>IF('H.M and A Calculation'!A24="", "", 'H.M and A Calculation'!A24)</f>
        <v/>
      </c>
      <c r="B26" s="62" t="str">
        <f>IF('H.M and A Calculation'!T24="", "", 'H.M and A Calculation'!T24)</f>
        <v/>
      </c>
      <c r="C26" s="62" t="str">
        <f>IF('H.M and A Calculation'!U24="", "", 'H.M and A Calculation'!U24)</f>
        <v/>
      </c>
      <c r="D26" s="91"/>
      <c r="E26" s="78" t="str">
        <f t="shared" si="1"/>
        <v/>
      </c>
      <c r="F26" s="105"/>
      <c r="G26" s="105"/>
      <c r="H26" s="254"/>
      <c r="I26" s="254"/>
      <c r="J26" s="254"/>
      <c r="K26" s="254"/>
      <c r="L26" s="254"/>
      <c r="M26" s="254"/>
      <c r="N26" s="254"/>
    </row>
    <row r="27" spans="1:14" ht="15.75" x14ac:dyDescent="0.25">
      <c r="A27" s="63" t="str">
        <f>IF('H.M and A Calculation'!A25="", "", 'H.M and A Calculation'!A25)</f>
        <v/>
      </c>
      <c r="B27" s="64" t="str">
        <f>IF('H.M and A Calculation'!T25="", "", 'H.M and A Calculation'!T25)</f>
        <v/>
      </c>
      <c r="C27" s="64" t="str">
        <f>IF('H.M and A Calculation'!U25="", "", 'H.M and A Calculation'!U25)</f>
        <v/>
      </c>
      <c r="D27" s="91"/>
      <c r="E27" s="79" t="str">
        <f t="shared" si="1"/>
        <v/>
      </c>
      <c r="F27" s="105"/>
      <c r="G27" s="105"/>
      <c r="H27" s="254"/>
      <c r="I27" s="254"/>
      <c r="J27" s="254"/>
      <c r="K27" s="254"/>
      <c r="L27" s="254"/>
      <c r="M27" s="254"/>
      <c r="N27" s="254"/>
    </row>
    <row r="28" spans="1:14" ht="15.75" x14ac:dyDescent="0.25">
      <c r="A28" s="61" t="str">
        <f>IF('H.M and A Calculation'!A26="", "", 'H.M and A Calculation'!A26)</f>
        <v/>
      </c>
      <c r="B28" s="62" t="str">
        <f>IF('H.M and A Calculation'!T26="", "", 'H.M and A Calculation'!T26)</f>
        <v/>
      </c>
      <c r="C28" s="62" t="str">
        <f>IF('H.M and A Calculation'!U26="", "", 'H.M and A Calculation'!U26)</f>
        <v/>
      </c>
      <c r="D28" s="91"/>
      <c r="E28" s="78" t="str">
        <f t="shared" si="1"/>
        <v/>
      </c>
      <c r="F28" s="105"/>
      <c r="G28" s="105"/>
      <c r="H28" s="254"/>
      <c r="I28" s="254"/>
      <c r="J28" s="254"/>
      <c r="K28" s="254"/>
      <c r="L28" s="254"/>
      <c r="M28" s="254"/>
      <c r="N28" s="254"/>
    </row>
    <row r="29" spans="1:14" ht="15.75" x14ac:dyDescent="0.25">
      <c r="A29" s="63" t="str">
        <f>IF('H.M and A Calculation'!A27="", "", 'H.M and A Calculation'!A27)</f>
        <v/>
      </c>
      <c r="B29" s="64" t="str">
        <f>IF('H.M and A Calculation'!T27="", "", 'H.M and A Calculation'!T27)</f>
        <v/>
      </c>
      <c r="C29" s="64" t="str">
        <f>IF('H.M and A Calculation'!U27="", "", 'H.M and A Calculation'!U27)</f>
        <v/>
      </c>
      <c r="D29" s="91"/>
      <c r="E29" s="79" t="str">
        <f t="shared" si="1"/>
        <v/>
      </c>
      <c r="F29" s="105"/>
      <c r="G29" s="105"/>
      <c r="H29" s="254"/>
      <c r="I29" s="254"/>
      <c r="J29" s="254"/>
      <c r="K29" s="254"/>
      <c r="L29" s="254"/>
      <c r="M29" s="254"/>
      <c r="N29" s="254"/>
    </row>
    <row r="30" spans="1:14" ht="15.75" x14ac:dyDescent="0.25">
      <c r="A30" s="61" t="str">
        <f>IF('H.M and A Calculation'!A28="", "", 'H.M and A Calculation'!A28)</f>
        <v/>
      </c>
      <c r="B30" s="62" t="str">
        <f>IF('H.M and A Calculation'!T28="", "", 'H.M and A Calculation'!T28)</f>
        <v/>
      </c>
      <c r="C30" s="62" t="str">
        <f>IF('H.M and A Calculation'!U28="", "", 'H.M and A Calculation'!U28)</f>
        <v/>
      </c>
      <c r="D30" s="91"/>
      <c r="E30" s="78" t="str">
        <f t="shared" si="1"/>
        <v/>
      </c>
      <c r="F30" s="105"/>
      <c r="G30" s="105"/>
      <c r="H30" s="254"/>
      <c r="I30" s="254"/>
      <c r="J30" s="254"/>
      <c r="K30" s="254"/>
      <c r="L30" s="254"/>
      <c r="M30" s="254"/>
      <c r="N30" s="254"/>
    </row>
    <row r="31" spans="1:14" ht="15.75" x14ac:dyDescent="0.25">
      <c r="A31" s="63" t="str">
        <f>IF('H.M and A Calculation'!A29="", "", 'H.M and A Calculation'!A29)</f>
        <v/>
      </c>
      <c r="B31" s="64" t="str">
        <f>IF('H.M and A Calculation'!T29="", "", 'H.M and A Calculation'!T29)</f>
        <v/>
      </c>
      <c r="C31" s="64" t="str">
        <f>IF('H.M and A Calculation'!U29="", "", 'H.M and A Calculation'!U29)</f>
        <v/>
      </c>
      <c r="D31" s="91"/>
      <c r="E31" s="79" t="str">
        <f t="shared" si="1"/>
        <v/>
      </c>
      <c r="F31" s="105"/>
      <c r="G31" s="105"/>
      <c r="H31" s="254"/>
      <c r="I31" s="254"/>
      <c r="J31" s="254"/>
      <c r="K31" s="254"/>
      <c r="L31" s="254"/>
      <c r="M31" s="254"/>
      <c r="N31" s="254"/>
    </row>
    <row r="32" spans="1:14" ht="15.75" x14ac:dyDescent="0.25">
      <c r="A32" s="61" t="str">
        <f>IF('H.M and A Calculation'!A30="", "", 'H.M and A Calculation'!A30)</f>
        <v/>
      </c>
      <c r="B32" s="62" t="str">
        <f>IF('H.M and A Calculation'!T30="", "", 'H.M and A Calculation'!T30)</f>
        <v/>
      </c>
      <c r="C32" s="62" t="str">
        <f>IF('H.M and A Calculation'!U30="", "", 'H.M and A Calculation'!U30)</f>
        <v/>
      </c>
      <c r="D32" s="91"/>
      <c r="E32" s="78" t="str">
        <f t="shared" si="1"/>
        <v/>
      </c>
      <c r="F32" s="105"/>
      <c r="G32" s="105"/>
      <c r="H32" s="105"/>
      <c r="I32" s="105"/>
      <c r="J32" s="105"/>
      <c r="K32" s="105"/>
      <c r="L32" s="105"/>
      <c r="M32" s="105"/>
      <c r="N32" s="105"/>
    </row>
    <row r="33" spans="1:14" ht="15.75" x14ac:dyDescent="0.25">
      <c r="A33" s="63" t="str">
        <f>IF('H.M and A Calculation'!A31="", "", 'H.M and A Calculation'!A31)</f>
        <v/>
      </c>
      <c r="B33" s="64" t="str">
        <f>IF('H.M and A Calculation'!T31="", "", 'H.M and A Calculation'!T31)</f>
        <v/>
      </c>
      <c r="C33" s="64" t="str">
        <f>IF('H.M and A Calculation'!U31="", "", 'H.M and A Calculation'!U31)</f>
        <v/>
      </c>
      <c r="D33" s="91"/>
      <c r="E33" s="79" t="str">
        <f t="shared" si="1"/>
        <v/>
      </c>
      <c r="F33" s="105"/>
      <c r="G33" s="105"/>
      <c r="H33" s="105"/>
      <c r="I33" s="105"/>
      <c r="J33" s="105"/>
      <c r="K33" s="105"/>
      <c r="L33" s="105"/>
      <c r="M33" s="105"/>
      <c r="N33" s="105"/>
    </row>
    <row r="34" spans="1:14" ht="15.75" x14ac:dyDescent="0.25">
      <c r="A34" s="61" t="str">
        <f>IF('H.M and A Calculation'!A32="", "", 'H.M and A Calculation'!A32)</f>
        <v/>
      </c>
      <c r="B34" s="62" t="str">
        <f>IF('H.M and A Calculation'!T32="", "", 'H.M and A Calculation'!T32)</f>
        <v/>
      </c>
      <c r="C34" s="62" t="str">
        <f>IF('H.M and A Calculation'!U32="", "", 'H.M and A Calculation'!U32)</f>
        <v/>
      </c>
      <c r="D34" s="91"/>
      <c r="E34" s="78" t="str">
        <f t="shared" si="1"/>
        <v/>
      </c>
      <c r="F34" s="105"/>
      <c r="G34" s="105"/>
      <c r="H34" s="105"/>
      <c r="I34" s="105"/>
      <c r="J34" s="105"/>
      <c r="K34" s="105"/>
      <c r="L34" s="105"/>
      <c r="M34" s="105"/>
      <c r="N34" s="105"/>
    </row>
    <row r="35" spans="1:14" ht="15.75" x14ac:dyDescent="0.25">
      <c r="A35" s="63" t="str">
        <f>IF('H.M and A Calculation'!A33="", "", 'H.M and A Calculation'!A33)</f>
        <v/>
      </c>
      <c r="B35" s="64" t="str">
        <f>IF('H.M and A Calculation'!T33="", "", 'H.M and A Calculation'!T33)</f>
        <v/>
      </c>
      <c r="C35" s="64" t="str">
        <f>IF('H.M and A Calculation'!U33="", "", 'H.M and A Calculation'!U33)</f>
        <v/>
      </c>
      <c r="D35" s="91"/>
      <c r="E35" s="79" t="str">
        <f t="shared" si="1"/>
        <v/>
      </c>
      <c r="F35" s="105"/>
      <c r="G35" s="105"/>
      <c r="H35" s="105"/>
      <c r="I35" s="105"/>
      <c r="J35" s="105"/>
      <c r="K35" s="105"/>
      <c r="L35" s="105"/>
      <c r="M35" s="105"/>
      <c r="N35" s="105"/>
    </row>
    <row r="36" spans="1:14" ht="15.75" x14ac:dyDescent="0.25">
      <c r="A36" s="61" t="str">
        <f>IF('H.M and A Calculation'!A34="", "", 'H.M and A Calculation'!A34)</f>
        <v/>
      </c>
      <c r="B36" s="62" t="str">
        <f>IF('H.M and A Calculation'!T34="", "", 'H.M and A Calculation'!T34)</f>
        <v/>
      </c>
      <c r="C36" s="62" t="str">
        <f>IF('H.M and A Calculation'!U34="", "", 'H.M and A Calculation'!U34)</f>
        <v/>
      </c>
      <c r="D36" s="91"/>
      <c r="E36" s="78" t="str">
        <f t="shared" si="1"/>
        <v/>
      </c>
      <c r="F36" s="105"/>
      <c r="G36" s="105"/>
      <c r="H36" s="105"/>
      <c r="I36" s="105"/>
      <c r="J36" s="105"/>
      <c r="K36" s="105"/>
      <c r="L36" s="105"/>
      <c r="M36" s="105"/>
      <c r="N36" s="105"/>
    </row>
    <row r="37" spans="1:14" ht="15.75" x14ac:dyDescent="0.25">
      <c r="A37" s="63" t="str">
        <f>IF('H.M and A Calculation'!A35="", "", 'H.M and A Calculation'!A35)</f>
        <v/>
      </c>
      <c r="B37" s="64" t="str">
        <f>IF('H.M and A Calculation'!T35="", "", 'H.M and A Calculation'!T35)</f>
        <v/>
      </c>
      <c r="C37" s="64" t="str">
        <f>IF('H.M and A Calculation'!U35="", "", 'H.M and A Calculation'!U35)</f>
        <v/>
      </c>
      <c r="D37" s="91"/>
      <c r="E37" s="79" t="str">
        <f t="shared" si="1"/>
        <v/>
      </c>
      <c r="F37" s="105"/>
      <c r="G37" s="105"/>
      <c r="H37" s="105"/>
      <c r="I37" s="105"/>
      <c r="J37" s="105"/>
      <c r="K37" s="105"/>
      <c r="L37" s="105"/>
      <c r="M37" s="105"/>
      <c r="N37" s="105"/>
    </row>
    <row r="38" spans="1:14" ht="15.75" x14ac:dyDescent="0.25">
      <c r="A38" s="61" t="str">
        <f>IF('H.M and A Calculation'!A36="", "", 'H.M and A Calculation'!A36)</f>
        <v/>
      </c>
      <c r="B38" s="62" t="str">
        <f>IF('H.M and A Calculation'!T36="", "", 'H.M and A Calculation'!T36)</f>
        <v/>
      </c>
      <c r="C38" s="62" t="str">
        <f>IF('H.M and A Calculation'!U36="", "", 'H.M and A Calculation'!U36)</f>
        <v/>
      </c>
      <c r="D38" s="91"/>
      <c r="E38" s="78" t="str">
        <f t="shared" si="1"/>
        <v/>
      </c>
      <c r="F38" s="105"/>
      <c r="G38" s="105"/>
      <c r="H38" s="105"/>
      <c r="I38" s="105"/>
      <c r="J38" s="105"/>
      <c r="K38" s="105"/>
      <c r="L38" s="105"/>
      <c r="M38" s="105"/>
      <c r="N38" s="105"/>
    </row>
    <row r="39" spans="1:14" ht="15.75" x14ac:dyDescent="0.25">
      <c r="A39" s="63" t="str">
        <f>IF('H.M and A Calculation'!A37="", "", 'H.M and A Calculation'!A37)</f>
        <v/>
      </c>
      <c r="B39" s="64" t="str">
        <f>IF('H.M and A Calculation'!T37="", "", 'H.M and A Calculation'!T37)</f>
        <v/>
      </c>
      <c r="C39" s="64" t="str">
        <f>IF('H.M and A Calculation'!U37="", "", 'H.M and A Calculation'!U37)</f>
        <v/>
      </c>
      <c r="D39" s="91"/>
      <c r="E39" s="79" t="str">
        <f t="shared" si="1"/>
        <v/>
      </c>
      <c r="F39" s="105"/>
      <c r="G39" s="105"/>
      <c r="H39" s="105"/>
      <c r="I39" s="105"/>
      <c r="J39" s="105"/>
      <c r="K39" s="105"/>
      <c r="L39" s="105"/>
      <c r="M39" s="105"/>
      <c r="N39" s="105"/>
    </row>
    <row r="40" spans="1:14" ht="15.75" x14ac:dyDescent="0.25">
      <c r="A40" s="61" t="str">
        <f>IF('H.M and A Calculation'!A38="", "", 'H.M and A Calculation'!A38)</f>
        <v/>
      </c>
      <c r="B40" s="62" t="str">
        <f>IF('H.M and A Calculation'!T38="", "", 'H.M and A Calculation'!T38)</f>
        <v/>
      </c>
      <c r="C40" s="62" t="str">
        <f>IF('H.M and A Calculation'!U38="", "", 'H.M and A Calculation'!U38)</f>
        <v/>
      </c>
      <c r="D40" s="91"/>
      <c r="E40" s="78" t="str">
        <f t="shared" si="1"/>
        <v/>
      </c>
      <c r="F40" s="105"/>
      <c r="G40" s="105"/>
      <c r="H40" s="105"/>
      <c r="I40" s="105"/>
      <c r="J40" s="105"/>
      <c r="K40" s="105"/>
      <c r="L40" s="105"/>
      <c r="M40" s="105"/>
      <c r="N40" s="105"/>
    </row>
    <row r="41" spans="1:14" ht="15.75" x14ac:dyDescent="0.25">
      <c r="A41" s="63" t="str">
        <f>IF('H.M and A Calculation'!A39="", "", 'H.M and A Calculation'!A39)</f>
        <v/>
      </c>
      <c r="B41" s="64" t="str">
        <f>IF('H.M and A Calculation'!T39="", "", 'H.M and A Calculation'!T39)</f>
        <v/>
      </c>
      <c r="C41" s="64" t="str">
        <f>IF('H.M and A Calculation'!U39="", "", 'H.M and A Calculation'!U39)</f>
        <v/>
      </c>
      <c r="D41" s="91"/>
      <c r="E41" s="79" t="str">
        <f t="shared" si="1"/>
        <v/>
      </c>
      <c r="F41" s="105"/>
      <c r="G41" s="105"/>
      <c r="H41" s="105"/>
      <c r="I41" s="105"/>
      <c r="J41" s="105"/>
      <c r="K41" s="105"/>
      <c r="L41" s="105"/>
      <c r="M41" s="105"/>
      <c r="N41" s="105"/>
    </row>
    <row r="42" spans="1:14" ht="15.75" x14ac:dyDescent="0.25">
      <c r="A42" s="61" t="str">
        <f>IF('H.M and A Calculation'!A40="", "", 'H.M and A Calculation'!A40)</f>
        <v/>
      </c>
      <c r="B42" s="62" t="str">
        <f>IF('H.M and A Calculation'!T40="", "", 'H.M and A Calculation'!T40)</f>
        <v/>
      </c>
      <c r="C42" s="62" t="str">
        <f>IF('H.M and A Calculation'!U40="", "", 'H.M and A Calculation'!U40)</f>
        <v/>
      </c>
      <c r="D42" s="91"/>
      <c r="E42" s="78" t="str">
        <f t="shared" si="1"/>
        <v/>
      </c>
      <c r="F42" s="105"/>
      <c r="G42" s="105"/>
      <c r="H42" s="105"/>
      <c r="I42" s="105"/>
      <c r="J42" s="105"/>
      <c r="K42" s="105"/>
      <c r="L42" s="105"/>
      <c r="M42" s="105"/>
      <c r="N42" s="105"/>
    </row>
    <row r="43" spans="1:14" ht="15.75" x14ac:dyDescent="0.25">
      <c r="A43" s="63" t="str">
        <f>IF('H.M and A Calculation'!A41="", "", 'H.M and A Calculation'!A41)</f>
        <v/>
      </c>
      <c r="B43" s="64" t="str">
        <f>IF('H.M and A Calculation'!T41="", "", 'H.M and A Calculation'!T41)</f>
        <v/>
      </c>
      <c r="C43" s="64" t="str">
        <f>IF('H.M and A Calculation'!U41="", "", 'H.M and A Calculation'!U41)</f>
        <v/>
      </c>
      <c r="D43" s="91"/>
      <c r="E43" s="79" t="str">
        <f t="shared" si="1"/>
        <v/>
      </c>
      <c r="F43" s="105"/>
      <c r="G43" s="105"/>
      <c r="H43" s="105"/>
      <c r="I43" s="105"/>
      <c r="J43" s="105"/>
      <c r="K43" s="105"/>
      <c r="L43" s="105"/>
      <c r="M43" s="105"/>
      <c r="N43" s="105"/>
    </row>
    <row r="44" spans="1:14" ht="15.75" x14ac:dyDescent="0.25">
      <c r="A44" s="61" t="str">
        <f>IF('H.M and A Calculation'!A42="", "", 'H.M and A Calculation'!A42)</f>
        <v/>
      </c>
      <c r="B44" s="62" t="str">
        <f>IF('H.M and A Calculation'!T42="", "", 'H.M and A Calculation'!T42)</f>
        <v/>
      </c>
      <c r="C44" s="62" t="str">
        <f>IF('H.M and A Calculation'!U42="", "", 'H.M and A Calculation'!U42)</f>
        <v/>
      </c>
      <c r="D44" s="91"/>
      <c r="E44" s="78" t="str">
        <f t="shared" si="1"/>
        <v/>
      </c>
      <c r="F44" s="105"/>
      <c r="G44" s="105"/>
      <c r="H44" s="105"/>
      <c r="I44" s="105"/>
      <c r="J44" s="105"/>
      <c r="K44" s="105"/>
      <c r="L44" s="105"/>
      <c r="M44" s="105"/>
      <c r="N44" s="105"/>
    </row>
    <row r="45" spans="1:14" ht="15.75" x14ac:dyDescent="0.25">
      <c r="A45" s="63" t="str">
        <f>IF('H.M and A Calculation'!A43="", "", 'H.M and A Calculation'!A43)</f>
        <v/>
      </c>
      <c r="B45" s="64" t="str">
        <f>IF('H.M and A Calculation'!T43="", "", 'H.M and A Calculation'!T43)</f>
        <v/>
      </c>
      <c r="C45" s="64" t="str">
        <f>IF('H.M and A Calculation'!U43="", "", 'H.M and A Calculation'!U43)</f>
        <v/>
      </c>
      <c r="D45" s="91"/>
      <c r="E45" s="79" t="str">
        <f t="shared" si="1"/>
        <v/>
      </c>
      <c r="F45" s="105"/>
      <c r="G45" s="105"/>
      <c r="H45" s="105"/>
      <c r="I45" s="105"/>
      <c r="J45" s="105"/>
      <c r="K45" s="105"/>
      <c r="L45" s="105"/>
      <c r="M45" s="105"/>
      <c r="N45" s="105"/>
    </row>
    <row r="46" spans="1:14" ht="15.75" x14ac:dyDescent="0.25">
      <c r="A46" s="61" t="str">
        <f>IF('H.M and A Calculation'!A44="", "", 'H.M and A Calculation'!A44)</f>
        <v/>
      </c>
      <c r="B46" s="62" t="str">
        <f>IF('H.M and A Calculation'!T44="", "", 'H.M and A Calculation'!T44)</f>
        <v/>
      </c>
      <c r="C46" s="62" t="str">
        <f>IF('H.M and A Calculation'!U44="", "", 'H.M and A Calculation'!U44)</f>
        <v/>
      </c>
      <c r="D46" s="91"/>
      <c r="E46" s="78" t="str">
        <f t="shared" si="1"/>
        <v/>
      </c>
      <c r="F46" s="105"/>
      <c r="G46" s="105"/>
      <c r="H46" s="105"/>
      <c r="I46" s="105"/>
      <c r="J46" s="105"/>
      <c r="K46" s="105"/>
      <c r="L46" s="105"/>
      <c r="M46" s="105"/>
      <c r="N46" s="105"/>
    </row>
    <row r="47" spans="1:14" ht="15.75" x14ac:dyDescent="0.25">
      <c r="A47" s="63" t="str">
        <f>IF('H.M and A Calculation'!A45="", "", 'H.M and A Calculation'!A45)</f>
        <v/>
      </c>
      <c r="B47" s="64" t="str">
        <f>IF('H.M and A Calculation'!T45="", "", 'H.M and A Calculation'!T45)</f>
        <v/>
      </c>
      <c r="C47" s="64" t="str">
        <f>IF('H.M and A Calculation'!U45="", "", 'H.M and A Calculation'!U45)</f>
        <v/>
      </c>
      <c r="D47" s="91"/>
      <c r="E47" s="79" t="str">
        <f t="shared" si="1"/>
        <v/>
      </c>
      <c r="F47" s="105"/>
      <c r="G47" s="105"/>
      <c r="H47" s="105"/>
      <c r="I47" s="105"/>
      <c r="J47" s="105"/>
      <c r="K47" s="105"/>
      <c r="L47" s="105"/>
      <c r="M47" s="105"/>
      <c r="N47" s="105"/>
    </row>
    <row r="48" spans="1:14" ht="15.75" x14ac:dyDescent="0.25">
      <c r="A48" s="61" t="str">
        <f>IF('H.M and A Calculation'!A46="", "", 'H.M and A Calculation'!A46)</f>
        <v/>
      </c>
      <c r="B48" s="62" t="str">
        <f>IF('H.M and A Calculation'!T46="", "", 'H.M and A Calculation'!T46)</f>
        <v/>
      </c>
      <c r="C48" s="62" t="str">
        <f>IF('H.M and A Calculation'!U46="", "", 'H.M and A Calculation'!U46)</f>
        <v/>
      </c>
      <c r="D48" s="91"/>
      <c r="E48" s="78" t="str">
        <f t="shared" si="1"/>
        <v/>
      </c>
      <c r="F48" s="105"/>
      <c r="G48" s="105"/>
      <c r="H48" s="105"/>
      <c r="I48" s="105"/>
      <c r="J48" s="105"/>
      <c r="K48" s="105"/>
      <c r="L48" s="105"/>
      <c r="M48" s="105"/>
      <c r="N48" s="105"/>
    </row>
    <row r="49" spans="1:14" ht="15.75" x14ac:dyDescent="0.25">
      <c r="A49" s="63" t="str">
        <f>IF('H.M and A Calculation'!A47="", "", 'H.M and A Calculation'!A47)</f>
        <v/>
      </c>
      <c r="B49" s="64" t="str">
        <f>IF('H.M and A Calculation'!T47="", "", 'H.M and A Calculation'!T47)</f>
        <v/>
      </c>
      <c r="C49" s="64" t="str">
        <f>IF('H.M and A Calculation'!U47="", "", 'H.M and A Calculation'!U47)</f>
        <v/>
      </c>
      <c r="D49" s="91"/>
      <c r="E49" s="79" t="str">
        <f t="shared" si="1"/>
        <v/>
      </c>
      <c r="F49" s="105"/>
      <c r="G49" s="105"/>
      <c r="H49" s="105"/>
      <c r="I49" s="105"/>
      <c r="J49" s="105"/>
      <c r="K49" s="105"/>
      <c r="L49" s="105"/>
      <c r="M49" s="105"/>
      <c r="N49" s="105"/>
    </row>
    <row r="50" spans="1:14" ht="15.75" x14ac:dyDescent="0.25">
      <c r="A50" s="61" t="str">
        <f>IF('H.M and A Calculation'!A48="", "", 'H.M and A Calculation'!A48)</f>
        <v/>
      </c>
      <c r="B50" s="62" t="str">
        <f>IF('H.M and A Calculation'!T48="", "", 'H.M and A Calculation'!T48)</f>
        <v/>
      </c>
      <c r="C50" s="62" t="str">
        <f>IF('H.M and A Calculation'!U48="", "", 'H.M and A Calculation'!U48)</f>
        <v/>
      </c>
      <c r="D50" s="91"/>
      <c r="E50" s="78" t="str">
        <f t="shared" si="1"/>
        <v/>
      </c>
      <c r="F50" s="105"/>
      <c r="G50" s="105"/>
      <c r="H50" s="105"/>
      <c r="I50" s="105"/>
      <c r="J50" s="105"/>
      <c r="K50" s="105"/>
      <c r="L50" s="105"/>
      <c r="M50" s="105"/>
      <c r="N50" s="105"/>
    </row>
    <row r="51" spans="1:14" ht="15.75" x14ac:dyDescent="0.25">
      <c r="A51" s="63" t="str">
        <f>IF('H.M and A Calculation'!A49="", "", 'H.M and A Calculation'!A49)</f>
        <v/>
      </c>
      <c r="B51" s="64" t="str">
        <f>IF('H.M and A Calculation'!T49="", "", 'H.M and A Calculation'!T49)</f>
        <v/>
      </c>
      <c r="C51" s="64" t="str">
        <f>IF('H.M and A Calculation'!U49="", "", 'H.M and A Calculation'!U49)</f>
        <v/>
      </c>
      <c r="D51" s="92"/>
      <c r="E51" s="79" t="str">
        <f t="shared" si="1"/>
        <v/>
      </c>
      <c r="F51" s="105"/>
      <c r="G51" s="105"/>
      <c r="H51" s="105"/>
      <c r="I51" s="105"/>
      <c r="J51" s="105"/>
      <c r="K51" s="105"/>
      <c r="L51" s="105"/>
      <c r="M51" s="105"/>
      <c r="N51" s="105"/>
    </row>
    <row r="52" spans="1:14" ht="15.75" x14ac:dyDescent="0.25">
      <c r="A52" s="61" t="str">
        <f>IF('H.M and A Calculation'!A50="", "", 'H.M and A Calculation'!A50)</f>
        <v/>
      </c>
      <c r="B52" s="62" t="str">
        <f>IF('H.M and A Calculation'!T50="", "", 'H.M and A Calculation'!T50)</f>
        <v/>
      </c>
      <c r="C52" s="62" t="str">
        <f>IF('H.M and A Calculation'!U50="", "", 'H.M and A Calculation'!U50)</f>
        <v/>
      </c>
      <c r="D52" s="92"/>
      <c r="E52" s="78" t="str">
        <f t="shared" si="1"/>
        <v/>
      </c>
      <c r="F52" s="105"/>
      <c r="G52" s="105"/>
      <c r="H52" s="105"/>
      <c r="I52" s="105"/>
      <c r="J52" s="105"/>
      <c r="K52" s="105"/>
      <c r="L52" s="105"/>
      <c r="M52" s="105"/>
      <c r="N52" s="105"/>
    </row>
    <row r="53" spans="1:14" ht="15.75" x14ac:dyDescent="0.25">
      <c r="A53" s="63" t="str">
        <f>IF('H.M and A Calculation'!A51="", "", 'H.M and A Calculation'!A51)</f>
        <v/>
      </c>
      <c r="B53" s="64" t="str">
        <f>IF('H.M and A Calculation'!T51="", "", 'H.M and A Calculation'!T51)</f>
        <v/>
      </c>
      <c r="C53" s="64" t="str">
        <f>IF('H.M and A Calculation'!U51="", "", 'H.M and A Calculation'!U51)</f>
        <v/>
      </c>
      <c r="D53" s="92"/>
      <c r="E53" s="79" t="str">
        <f t="shared" si="1"/>
        <v/>
      </c>
      <c r="F53" s="105"/>
      <c r="G53" s="105"/>
      <c r="H53" s="105"/>
      <c r="I53" s="105"/>
      <c r="J53" s="105"/>
      <c r="K53" s="105"/>
      <c r="L53" s="105"/>
      <c r="M53" s="105"/>
      <c r="N53" s="105"/>
    </row>
    <row r="54" spans="1:14" ht="15.75" x14ac:dyDescent="0.25">
      <c r="A54" s="61" t="str">
        <f>IF('H.M and A Calculation'!A52="", "", 'H.M and A Calculation'!A52)</f>
        <v/>
      </c>
      <c r="B54" s="62" t="str">
        <f>IF('H.M and A Calculation'!T52="", "", 'H.M and A Calculation'!T52)</f>
        <v/>
      </c>
      <c r="C54" s="62" t="str">
        <f>IF('H.M and A Calculation'!U52="", "", 'H.M and A Calculation'!U52)</f>
        <v/>
      </c>
      <c r="D54" s="92"/>
      <c r="E54" s="78" t="str">
        <f t="shared" si="1"/>
        <v/>
      </c>
      <c r="F54" s="105"/>
      <c r="G54" s="105"/>
      <c r="H54" s="105"/>
      <c r="I54" s="105"/>
      <c r="J54" s="105"/>
      <c r="K54" s="105"/>
      <c r="L54" s="105"/>
      <c r="M54" s="105"/>
      <c r="N54" s="105"/>
    </row>
    <row r="55" spans="1:14" ht="15.75" x14ac:dyDescent="0.25">
      <c r="A55" s="63" t="str">
        <f>IF('H.M and A Calculation'!A53="", "", 'H.M and A Calculation'!A53)</f>
        <v/>
      </c>
      <c r="B55" s="64" t="str">
        <f>IF('H.M and A Calculation'!T53="", "", 'H.M and A Calculation'!T53)</f>
        <v/>
      </c>
      <c r="C55" s="64" t="str">
        <f>IF('H.M and A Calculation'!U53="", "", 'H.M and A Calculation'!U53)</f>
        <v/>
      </c>
      <c r="D55" s="92"/>
      <c r="E55" s="79" t="str">
        <f t="shared" si="1"/>
        <v/>
      </c>
      <c r="F55" s="105"/>
      <c r="G55" s="105"/>
      <c r="H55" s="105"/>
      <c r="I55" s="105"/>
      <c r="J55" s="105"/>
      <c r="K55" s="105"/>
      <c r="L55" s="105"/>
      <c r="M55" s="105"/>
      <c r="N55" s="105"/>
    </row>
    <row r="56" spans="1:14" ht="15.75" x14ac:dyDescent="0.25">
      <c r="A56" s="61" t="str">
        <f>IF('H.M and A Calculation'!A54="", "", 'H.M and A Calculation'!A54)</f>
        <v/>
      </c>
      <c r="B56" s="62" t="str">
        <f>IF('H.M and A Calculation'!T54="", "", 'H.M and A Calculation'!T54)</f>
        <v/>
      </c>
      <c r="C56" s="62" t="str">
        <f>IF('H.M and A Calculation'!U54="", "", 'H.M and A Calculation'!U54)</f>
        <v/>
      </c>
      <c r="D56" s="92"/>
      <c r="E56" s="78" t="str">
        <f t="shared" si="1"/>
        <v/>
      </c>
      <c r="F56" s="105"/>
      <c r="G56" s="105"/>
      <c r="H56" s="105"/>
      <c r="I56" s="105"/>
      <c r="J56" s="105"/>
      <c r="K56" s="105"/>
      <c r="L56" s="105"/>
      <c r="M56" s="105"/>
      <c r="N56" s="105"/>
    </row>
    <row r="57" spans="1:14" ht="15.75" x14ac:dyDescent="0.25">
      <c r="A57" s="63" t="str">
        <f>IF('H.M and A Calculation'!A55="", "", 'H.M and A Calculation'!A55)</f>
        <v/>
      </c>
      <c r="B57" s="64" t="str">
        <f>IF('H.M and A Calculation'!T55="", "", 'H.M and A Calculation'!T55)</f>
        <v/>
      </c>
      <c r="C57" s="64" t="str">
        <f>IF('H.M and A Calculation'!U55="", "", 'H.M and A Calculation'!U55)</f>
        <v/>
      </c>
      <c r="D57" s="92"/>
      <c r="E57" s="79" t="str">
        <f t="shared" si="1"/>
        <v/>
      </c>
      <c r="F57" s="105"/>
      <c r="G57" s="105"/>
      <c r="H57" s="105"/>
      <c r="I57" s="105"/>
      <c r="J57" s="105"/>
      <c r="K57" s="105"/>
      <c r="L57" s="105"/>
      <c r="M57" s="105"/>
      <c r="N57" s="105"/>
    </row>
    <row r="58" spans="1:14" ht="15.75" x14ac:dyDescent="0.25">
      <c r="A58" s="61" t="str">
        <f>IF('H.M and A Calculation'!A56="", "", 'H.M and A Calculation'!A56)</f>
        <v/>
      </c>
      <c r="B58" s="62" t="str">
        <f>IF('H.M and A Calculation'!T56="", "", 'H.M and A Calculation'!T56)</f>
        <v/>
      </c>
      <c r="C58" s="62" t="str">
        <f>IF('H.M and A Calculation'!U56="", "", 'H.M and A Calculation'!U56)</f>
        <v/>
      </c>
      <c r="D58" s="92"/>
      <c r="E58" s="78" t="str">
        <f t="shared" si="1"/>
        <v/>
      </c>
      <c r="F58" s="105"/>
      <c r="G58" s="105"/>
      <c r="H58" s="105"/>
      <c r="I58" s="105"/>
      <c r="J58" s="105"/>
      <c r="K58" s="105"/>
      <c r="L58" s="105"/>
      <c r="M58" s="105"/>
      <c r="N58" s="105"/>
    </row>
    <row r="59" spans="1:14" ht="15.75" x14ac:dyDescent="0.25">
      <c r="A59" s="63" t="str">
        <f>IF('H.M and A Calculation'!A57="", "", 'H.M and A Calculation'!A57)</f>
        <v/>
      </c>
      <c r="B59" s="64" t="str">
        <f>IF('H.M and A Calculation'!T57="", "", 'H.M and A Calculation'!T57)</f>
        <v/>
      </c>
      <c r="C59" s="64" t="str">
        <f>IF('H.M and A Calculation'!U57="", "", 'H.M and A Calculation'!U57)</f>
        <v/>
      </c>
      <c r="D59" s="92"/>
      <c r="E59" s="79" t="str">
        <f t="shared" si="1"/>
        <v/>
      </c>
      <c r="F59" s="105"/>
      <c r="G59" s="105"/>
      <c r="H59" s="105"/>
      <c r="I59" s="105"/>
      <c r="J59" s="105"/>
      <c r="K59" s="105"/>
      <c r="L59" s="105"/>
      <c r="M59" s="105"/>
      <c r="N59" s="105"/>
    </row>
    <row r="60" spans="1:14" ht="15.75" x14ac:dyDescent="0.25">
      <c r="A60" s="61" t="str">
        <f>IF('H.M and A Calculation'!A58="", "", 'H.M and A Calculation'!A58)</f>
        <v/>
      </c>
      <c r="B60" s="62" t="str">
        <f>IF('H.M and A Calculation'!T58="", "", 'H.M and A Calculation'!T58)</f>
        <v/>
      </c>
      <c r="C60" s="62" t="str">
        <f>IF('H.M and A Calculation'!U58="", "", 'H.M and A Calculation'!U58)</f>
        <v/>
      </c>
      <c r="D60" s="92"/>
      <c r="E60" s="78" t="str">
        <f t="shared" si="1"/>
        <v/>
      </c>
      <c r="F60" s="105"/>
      <c r="G60" s="105"/>
      <c r="H60" s="105"/>
      <c r="I60" s="105"/>
      <c r="J60" s="105"/>
      <c r="K60" s="105"/>
      <c r="L60" s="105"/>
      <c r="M60" s="105"/>
      <c r="N60" s="105"/>
    </row>
    <row r="61" spans="1:14" ht="15.75" x14ac:dyDescent="0.25">
      <c r="A61" s="63" t="str">
        <f>IF('H.M and A Calculation'!A59="", "", 'H.M and A Calculation'!A59)</f>
        <v/>
      </c>
      <c r="B61" s="64" t="str">
        <f>IF('H.M and A Calculation'!T59="", "", 'H.M and A Calculation'!T59)</f>
        <v/>
      </c>
      <c r="C61" s="64" t="str">
        <f>IF('H.M and A Calculation'!U59="", "", 'H.M and A Calculation'!U59)</f>
        <v/>
      </c>
      <c r="D61" s="92"/>
      <c r="E61" s="79" t="str">
        <f t="shared" si="1"/>
        <v/>
      </c>
      <c r="F61" s="105"/>
      <c r="G61" s="105"/>
      <c r="H61" s="105"/>
      <c r="I61" s="105"/>
      <c r="J61" s="105"/>
      <c r="K61" s="105"/>
      <c r="L61" s="105"/>
      <c r="M61" s="105"/>
      <c r="N61" s="105"/>
    </row>
    <row r="62" spans="1:14" ht="15.75" x14ac:dyDescent="0.25">
      <c r="A62" s="61" t="str">
        <f>IF('H.M and A Calculation'!A60="", "", 'H.M and A Calculation'!A60)</f>
        <v/>
      </c>
      <c r="B62" s="62" t="str">
        <f>IF('H.M and A Calculation'!T60="", "", 'H.M and A Calculation'!T60)</f>
        <v/>
      </c>
      <c r="C62" s="62" t="str">
        <f>IF('H.M and A Calculation'!U60="", "", 'H.M and A Calculation'!U60)</f>
        <v/>
      </c>
      <c r="D62" s="92"/>
      <c r="E62" s="78" t="str">
        <f t="shared" si="1"/>
        <v/>
      </c>
      <c r="F62" s="105"/>
      <c r="G62" s="105"/>
      <c r="H62" s="105"/>
      <c r="I62" s="105"/>
      <c r="J62" s="105"/>
      <c r="K62" s="105"/>
      <c r="L62" s="105"/>
      <c r="M62" s="105"/>
      <c r="N62" s="105"/>
    </row>
    <row r="63" spans="1:14" ht="15.75" x14ac:dyDescent="0.25">
      <c r="A63" s="63" t="str">
        <f>IF('H.M and A Calculation'!A61="", "", 'H.M and A Calculation'!A61)</f>
        <v/>
      </c>
      <c r="B63" s="64" t="str">
        <f>IF('H.M and A Calculation'!T61="", "", 'H.M and A Calculation'!T61)</f>
        <v/>
      </c>
      <c r="C63" s="64" t="str">
        <f>IF('H.M and A Calculation'!U61="", "", 'H.M and A Calculation'!U61)</f>
        <v/>
      </c>
      <c r="D63" s="92"/>
      <c r="E63" s="79" t="str">
        <f t="shared" si="1"/>
        <v/>
      </c>
      <c r="F63" s="105"/>
      <c r="G63" s="105"/>
      <c r="H63" s="105"/>
      <c r="I63" s="105"/>
      <c r="J63" s="105"/>
      <c r="K63" s="105"/>
      <c r="L63" s="105"/>
      <c r="M63" s="105"/>
      <c r="N63" s="105"/>
    </row>
    <row r="64" spans="1:14" ht="15.75" x14ac:dyDescent="0.25">
      <c r="A64" s="61" t="str">
        <f>IF('H.M and A Calculation'!A62="", "", 'H.M and A Calculation'!A62)</f>
        <v/>
      </c>
      <c r="B64" s="62" t="str">
        <f>IF('H.M and A Calculation'!T62="", "", 'H.M and A Calculation'!T62)</f>
        <v/>
      </c>
      <c r="C64" s="62" t="str">
        <f>IF('H.M and A Calculation'!U62="", "", 'H.M and A Calculation'!U62)</f>
        <v/>
      </c>
      <c r="D64" s="92"/>
      <c r="E64" s="78" t="str">
        <f t="shared" si="1"/>
        <v/>
      </c>
      <c r="F64" s="105"/>
      <c r="G64" s="105"/>
      <c r="H64" s="105"/>
      <c r="I64" s="105"/>
      <c r="J64" s="105"/>
      <c r="K64" s="105"/>
      <c r="L64" s="105"/>
      <c r="M64" s="105"/>
      <c r="N64" s="105"/>
    </row>
    <row r="65" spans="1:14" ht="15.75" x14ac:dyDescent="0.25">
      <c r="A65" s="63" t="str">
        <f>IF('H.M and A Calculation'!A63="", "", 'H.M and A Calculation'!A63)</f>
        <v/>
      </c>
      <c r="B65" s="64" t="str">
        <f>IF('H.M and A Calculation'!T63="", "", 'H.M and A Calculation'!T63)</f>
        <v/>
      </c>
      <c r="C65" s="64" t="str">
        <f>IF('H.M and A Calculation'!U63="", "", 'H.M and A Calculation'!U63)</f>
        <v/>
      </c>
      <c r="D65" s="92"/>
      <c r="E65" s="79" t="str">
        <f t="shared" si="1"/>
        <v/>
      </c>
      <c r="F65" s="105"/>
      <c r="G65" s="105"/>
      <c r="H65" s="105"/>
      <c r="I65" s="105"/>
      <c r="J65" s="105"/>
      <c r="K65" s="105"/>
      <c r="L65" s="105"/>
      <c r="M65" s="105"/>
      <c r="N65" s="105"/>
    </row>
    <row r="66" spans="1:14" ht="15.75" x14ac:dyDescent="0.25">
      <c r="A66" s="61" t="str">
        <f>IF('H.M and A Calculation'!A64="", "", 'H.M and A Calculation'!A64)</f>
        <v/>
      </c>
      <c r="B66" s="62" t="str">
        <f>IF('H.M and A Calculation'!T64="", "", 'H.M and A Calculation'!T64)</f>
        <v/>
      </c>
      <c r="C66" s="62" t="str">
        <f>IF('H.M and A Calculation'!U64="", "", 'H.M and A Calculation'!U64)</f>
        <v/>
      </c>
      <c r="D66" s="92"/>
      <c r="E66" s="78" t="str">
        <f t="shared" si="1"/>
        <v/>
      </c>
      <c r="F66" s="105"/>
      <c r="G66" s="105"/>
      <c r="H66" s="105"/>
      <c r="I66" s="105"/>
      <c r="J66" s="105"/>
      <c r="K66" s="105"/>
      <c r="L66" s="105"/>
      <c r="M66" s="105"/>
      <c r="N66" s="105"/>
    </row>
    <row r="67" spans="1:14" ht="15.75" x14ac:dyDescent="0.25">
      <c r="A67" s="63" t="str">
        <f>IF('H.M and A Calculation'!A65="", "", 'H.M and A Calculation'!A65)</f>
        <v/>
      </c>
      <c r="B67" s="64" t="str">
        <f>IF('H.M and A Calculation'!T65="", "", 'H.M and A Calculation'!T65)</f>
        <v/>
      </c>
      <c r="C67" s="64" t="str">
        <f>IF('H.M and A Calculation'!U65="", "", 'H.M and A Calculation'!U65)</f>
        <v/>
      </c>
      <c r="D67" s="92"/>
      <c r="E67" s="79" t="str">
        <f t="shared" si="1"/>
        <v/>
      </c>
      <c r="F67" s="105"/>
      <c r="G67" s="105"/>
      <c r="H67" s="105"/>
      <c r="I67" s="105"/>
      <c r="J67" s="105"/>
      <c r="K67" s="105"/>
      <c r="L67" s="105"/>
      <c r="M67" s="105"/>
      <c r="N67" s="105"/>
    </row>
    <row r="68" spans="1:14" ht="15.75" x14ac:dyDescent="0.25">
      <c r="A68" s="61" t="str">
        <f>IF('H.M and A Calculation'!A66="", "", 'H.M and A Calculation'!A66)</f>
        <v/>
      </c>
      <c r="B68" s="62" t="str">
        <f>IF('H.M and A Calculation'!T66="", "", 'H.M and A Calculation'!T66)</f>
        <v/>
      </c>
      <c r="C68" s="62" t="str">
        <f>IF('H.M and A Calculation'!U66="", "", 'H.M and A Calculation'!U66)</f>
        <v/>
      </c>
      <c r="D68" s="92"/>
      <c r="E68" s="78" t="str">
        <f t="shared" si="1"/>
        <v/>
      </c>
      <c r="F68" s="105"/>
      <c r="G68" s="105"/>
      <c r="H68" s="105"/>
      <c r="I68" s="105"/>
      <c r="J68" s="105"/>
      <c r="K68" s="105"/>
      <c r="L68" s="105"/>
      <c r="M68" s="105"/>
      <c r="N68" s="105"/>
    </row>
    <row r="69" spans="1:14" ht="15.75" x14ac:dyDescent="0.25">
      <c r="A69" s="63" t="str">
        <f>IF('H.M and A Calculation'!A67="", "", 'H.M and A Calculation'!A67)</f>
        <v/>
      </c>
      <c r="B69" s="64" t="str">
        <f>IF('H.M and A Calculation'!T67="", "", 'H.M and A Calculation'!T67)</f>
        <v/>
      </c>
      <c r="C69" s="64" t="str">
        <f>IF('H.M and A Calculation'!U67="", "", 'H.M and A Calculation'!U67)</f>
        <v/>
      </c>
      <c r="D69" s="92"/>
      <c r="E69" s="79" t="str">
        <f t="shared" si="1"/>
        <v/>
      </c>
      <c r="F69" s="105"/>
      <c r="G69" s="105"/>
      <c r="H69" s="105"/>
      <c r="I69" s="105"/>
      <c r="J69" s="105"/>
      <c r="K69" s="105"/>
      <c r="L69" s="105"/>
      <c r="M69" s="105"/>
      <c r="N69" s="105"/>
    </row>
    <row r="70" spans="1:14" ht="15.75" x14ac:dyDescent="0.25">
      <c r="A70" s="61" t="str">
        <f>IF('H.M and A Calculation'!A68="", "", 'H.M and A Calculation'!A68)</f>
        <v/>
      </c>
      <c r="B70" s="62" t="str">
        <f>IF('H.M and A Calculation'!T68="", "", 'H.M and A Calculation'!T68)</f>
        <v/>
      </c>
      <c r="C70" s="62" t="str">
        <f>IF('H.M and A Calculation'!U68="", "", 'H.M and A Calculation'!U68)</f>
        <v/>
      </c>
      <c r="D70" s="92"/>
      <c r="E70" s="78" t="str">
        <f t="shared" ref="E70:E133" si="2">IF(AND(D70=""),"",IF(AND(D70&gt;=C70),"Yes",IF(AND(D70&lt;C70),"No","")))</f>
        <v/>
      </c>
      <c r="F70" s="105"/>
      <c r="G70" s="105"/>
      <c r="H70" s="105"/>
      <c r="I70" s="105"/>
      <c r="J70" s="105"/>
      <c r="K70" s="105"/>
      <c r="L70" s="105"/>
      <c r="M70" s="105"/>
      <c r="N70" s="105"/>
    </row>
    <row r="71" spans="1:14" ht="15.75" x14ac:dyDescent="0.25">
      <c r="A71" s="63" t="str">
        <f>IF('H.M and A Calculation'!A69="", "", 'H.M and A Calculation'!A69)</f>
        <v/>
      </c>
      <c r="B71" s="64" t="str">
        <f>IF('H.M and A Calculation'!T69="", "", 'H.M and A Calculation'!T69)</f>
        <v/>
      </c>
      <c r="C71" s="64" t="str">
        <f>IF('H.M and A Calculation'!U69="", "", 'H.M and A Calculation'!U69)</f>
        <v/>
      </c>
      <c r="D71" s="92"/>
      <c r="E71" s="79" t="str">
        <f t="shared" si="2"/>
        <v/>
      </c>
      <c r="F71" s="105"/>
      <c r="G71" s="105"/>
      <c r="H71" s="105"/>
      <c r="I71" s="105"/>
      <c r="J71" s="105"/>
      <c r="K71" s="105"/>
      <c r="L71" s="105"/>
      <c r="M71" s="105"/>
      <c r="N71" s="105"/>
    </row>
    <row r="72" spans="1:14" ht="15.75" x14ac:dyDescent="0.25">
      <c r="A72" s="61" t="str">
        <f>IF('H.M and A Calculation'!A70="", "", 'H.M and A Calculation'!A70)</f>
        <v/>
      </c>
      <c r="B72" s="62" t="str">
        <f>IF('H.M and A Calculation'!T70="", "", 'H.M and A Calculation'!T70)</f>
        <v/>
      </c>
      <c r="C72" s="62" t="str">
        <f>IF('H.M and A Calculation'!U70="", "", 'H.M and A Calculation'!U70)</f>
        <v/>
      </c>
      <c r="D72" s="92"/>
      <c r="E72" s="78" t="str">
        <f t="shared" si="2"/>
        <v/>
      </c>
      <c r="F72" s="105"/>
      <c r="G72" s="105"/>
      <c r="H72" s="105"/>
      <c r="I72" s="105"/>
      <c r="J72" s="105"/>
      <c r="K72" s="105"/>
      <c r="L72" s="105"/>
      <c r="M72" s="105"/>
      <c r="N72" s="105"/>
    </row>
    <row r="73" spans="1:14" ht="15.75" x14ac:dyDescent="0.25">
      <c r="A73" s="63" t="str">
        <f>IF('H.M and A Calculation'!A71="", "", 'H.M and A Calculation'!A71)</f>
        <v/>
      </c>
      <c r="B73" s="64" t="str">
        <f>IF('H.M and A Calculation'!T71="", "", 'H.M and A Calculation'!T71)</f>
        <v/>
      </c>
      <c r="C73" s="64" t="str">
        <f>IF('H.M and A Calculation'!U71="", "", 'H.M and A Calculation'!U71)</f>
        <v/>
      </c>
      <c r="D73" s="92"/>
      <c r="E73" s="79" t="str">
        <f t="shared" si="2"/>
        <v/>
      </c>
      <c r="F73" s="105"/>
      <c r="G73" s="105"/>
      <c r="H73" s="105"/>
      <c r="I73" s="105"/>
      <c r="J73" s="105"/>
      <c r="K73" s="105"/>
      <c r="L73" s="105"/>
      <c r="M73" s="105"/>
      <c r="N73" s="105"/>
    </row>
    <row r="74" spans="1:14" ht="15.75" x14ac:dyDescent="0.25">
      <c r="A74" s="61" t="str">
        <f>IF('H.M and A Calculation'!A72="", "", 'H.M and A Calculation'!A72)</f>
        <v/>
      </c>
      <c r="B74" s="62" t="str">
        <f>IF('H.M and A Calculation'!T72="", "", 'H.M and A Calculation'!T72)</f>
        <v/>
      </c>
      <c r="C74" s="62" t="str">
        <f>IF('H.M and A Calculation'!U72="", "", 'H.M and A Calculation'!U72)</f>
        <v/>
      </c>
      <c r="D74" s="92"/>
      <c r="E74" s="78" t="str">
        <f t="shared" si="2"/>
        <v/>
      </c>
      <c r="F74" s="105"/>
      <c r="G74" s="105"/>
      <c r="H74" s="105"/>
      <c r="I74" s="105"/>
      <c r="J74" s="105"/>
      <c r="K74" s="105"/>
      <c r="L74" s="105"/>
      <c r="M74" s="105"/>
      <c r="N74" s="105"/>
    </row>
    <row r="75" spans="1:14" ht="15.75" x14ac:dyDescent="0.25">
      <c r="A75" s="63" t="str">
        <f>IF('H.M and A Calculation'!A73="", "", 'H.M and A Calculation'!A73)</f>
        <v/>
      </c>
      <c r="B75" s="64" t="str">
        <f>IF('H.M and A Calculation'!T73="", "", 'H.M and A Calculation'!T73)</f>
        <v/>
      </c>
      <c r="C75" s="64" t="str">
        <f>IF('H.M and A Calculation'!U73="", "", 'H.M and A Calculation'!U73)</f>
        <v/>
      </c>
      <c r="D75" s="92"/>
      <c r="E75" s="79" t="str">
        <f t="shared" si="2"/>
        <v/>
      </c>
      <c r="F75" s="105"/>
      <c r="G75" s="105"/>
      <c r="H75" s="105"/>
      <c r="I75" s="105"/>
      <c r="J75" s="105"/>
      <c r="K75" s="105"/>
      <c r="L75" s="105"/>
      <c r="M75" s="105"/>
      <c r="N75" s="105"/>
    </row>
    <row r="76" spans="1:14" ht="15.75" x14ac:dyDescent="0.25">
      <c r="A76" s="61" t="str">
        <f>IF('H.M and A Calculation'!A74="", "", 'H.M and A Calculation'!A74)</f>
        <v/>
      </c>
      <c r="B76" s="62" t="str">
        <f>IF('H.M and A Calculation'!T74="", "", 'H.M and A Calculation'!T74)</f>
        <v/>
      </c>
      <c r="C76" s="62" t="str">
        <f>IF('H.M and A Calculation'!U74="", "", 'H.M and A Calculation'!U74)</f>
        <v/>
      </c>
      <c r="D76" s="92"/>
      <c r="E76" s="78" t="str">
        <f t="shared" si="2"/>
        <v/>
      </c>
      <c r="F76" s="105"/>
      <c r="G76" s="105"/>
      <c r="H76" s="105"/>
      <c r="I76" s="105"/>
      <c r="J76" s="105"/>
      <c r="K76" s="105"/>
      <c r="L76" s="105"/>
      <c r="M76" s="105"/>
      <c r="N76" s="105"/>
    </row>
    <row r="77" spans="1:14" ht="15.75" x14ac:dyDescent="0.25">
      <c r="A77" s="63" t="str">
        <f>IF('H.M and A Calculation'!A75="", "", 'H.M and A Calculation'!A75)</f>
        <v/>
      </c>
      <c r="B77" s="64" t="str">
        <f>IF('H.M and A Calculation'!T75="", "", 'H.M and A Calculation'!T75)</f>
        <v/>
      </c>
      <c r="C77" s="64" t="str">
        <f>IF('H.M and A Calculation'!U75="", "", 'H.M and A Calculation'!U75)</f>
        <v/>
      </c>
      <c r="D77" s="92"/>
      <c r="E77" s="79" t="str">
        <f t="shared" si="2"/>
        <v/>
      </c>
      <c r="F77" s="105"/>
      <c r="G77" s="105"/>
      <c r="H77" s="105"/>
      <c r="I77" s="105"/>
      <c r="J77" s="105"/>
      <c r="K77" s="105"/>
      <c r="L77" s="105"/>
      <c r="M77" s="105"/>
      <c r="N77" s="105"/>
    </row>
    <row r="78" spans="1:14" ht="15.75" x14ac:dyDescent="0.25">
      <c r="A78" s="61" t="str">
        <f>IF('H.M and A Calculation'!A76="", "", 'H.M and A Calculation'!A76)</f>
        <v/>
      </c>
      <c r="B78" s="62" t="str">
        <f>IF('H.M and A Calculation'!T76="", "", 'H.M and A Calculation'!T76)</f>
        <v/>
      </c>
      <c r="C78" s="62" t="str">
        <f>IF('H.M and A Calculation'!U76="", "", 'H.M and A Calculation'!U76)</f>
        <v/>
      </c>
      <c r="D78" s="92"/>
      <c r="E78" s="78" t="str">
        <f t="shared" si="2"/>
        <v/>
      </c>
      <c r="F78" s="105"/>
      <c r="G78" s="105"/>
      <c r="H78" s="105"/>
      <c r="I78" s="105"/>
      <c r="J78" s="105"/>
      <c r="K78" s="105"/>
      <c r="L78" s="105"/>
      <c r="M78" s="105"/>
      <c r="N78" s="105"/>
    </row>
    <row r="79" spans="1:14" ht="15.75" x14ac:dyDescent="0.25">
      <c r="A79" s="63" t="str">
        <f>IF('H.M and A Calculation'!A77="", "", 'H.M and A Calculation'!A77)</f>
        <v/>
      </c>
      <c r="B79" s="64" t="str">
        <f>IF('H.M and A Calculation'!T77="", "", 'H.M and A Calculation'!T77)</f>
        <v/>
      </c>
      <c r="C79" s="64" t="str">
        <f>IF('H.M and A Calculation'!U77="", "", 'H.M and A Calculation'!U77)</f>
        <v/>
      </c>
      <c r="D79" s="92"/>
      <c r="E79" s="79" t="str">
        <f t="shared" si="2"/>
        <v/>
      </c>
      <c r="F79" s="105"/>
      <c r="G79" s="105"/>
      <c r="H79" s="105"/>
      <c r="I79" s="105"/>
      <c r="J79" s="105"/>
      <c r="K79" s="105"/>
      <c r="L79" s="105"/>
      <c r="M79" s="105"/>
      <c r="N79" s="105"/>
    </row>
    <row r="80" spans="1:14" ht="15.75" x14ac:dyDescent="0.25">
      <c r="A80" s="61" t="str">
        <f>IF('H.M and A Calculation'!A78="", "", 'H.M and A Calculation'!A78)</f>
        <v/>
      </c>
      <c r="B80" s="62" t="str">
        <f>IF('H.M and A Calculation'!T78="", "", 'H.M and A Calculation'!T78)</f>
        <v/>
      </c>
      <c r="C80" s="62" t="str">
        <f>IF('H.M and A Calculation'!U78="", "", 'H.M and A Calculation'!U78)</f>
        <v/>
      </c>
      <c r="D80" s="92"/>
      <c r="E80" s="78" t="str">
        <f t="shared" si="2"/>
        <v/>
      </c>
      <c r="F80" s="105"/>
      <c r="G80" s="105"/>
      <c r="H80" s="105"/>
      <c r="I80" s="105"/>
      <c r="J80" s="105"/>
      <c r="K80" s="105"/>
      <c r="L80" s="105"/>
      <c r="M80" s="105"/>
      <c r="N80" s="105"/>
    </row>
    <row r="81" spans="1:14" ht="15.75" x14ac:dyDescent="0.25">
      <c r="A81" s="63" t="str">
        <f>IF('H.M and A Calculation'!A79="", "", 'H.M and A Calculation'!A79)</f>
        <v/>
      </c>
      <c r="B81" s="64" t="str">
        <f>IF('H.M and A Calculation'!T79="", "", 'H.M and A Calculation'!T79)</f>
        <v/>
      </c>
      <c r="C81" s="64" t="str">
        <f>IF('H.M and A Calculation'!U79="", "", 'H.M and A Calculation'!U79)</f>
        <v/>
      </c>
      <c r="D81" s="92"/>
      <c r="E81" s="79" t="str">
        <f t="shared" si="2"/>
        <v/>
      </c>
      <c r="F81" s="105"/>
      <c r="G81" s="105"/>
      <c r="H81" s="105"/>
      <c r="I81" s="105"/>
      <c r="J81" s="105"/>
      <c r="K81" s="105"/>
      <c r="L81" s="105"/>
      <c r="M81" s="105"/>
      <c r="N81" s="105"/>
    </row>
    <row r="82" spans="1:14" ht="15.75" x14ac:dyDescent="0.25">
      <c r="A82" s="61" t="str">
        <f>IF('H.M and A Calculation'!A80="", "", 'H.M and A Calculation'!A80)</f>
        <v/>
      </c>
      <c r="B82" s="62" t="str">
        <f>IF('H.M and A Calculation'!T80="", "", 'H.M and A Calculation'!T80)</f>
        <v/>
      </c>
      <c r="C82" s="62" t="str">
        <f>IF('H.M and A Calculation'!U80="", "", 'H.M and A Calculation'!U80)</f>
        <v/>
      </c>
      <c r="D82" s="92"/>
      <c r="E82" s="78" t="str">
        <f t="shared" si="2"/>
        <v/>
      </c>
      <c r="F82" s="105"/>
      <c r="G82" s="105"/>
      <c r="H82" s="105"/>
      <c r="I82" s="105"/>
      <c r="J82" s="105"/>
      <c r="K82" s="105"/>
      <c r="L82" s="105"/>
      <c r="M82" s="105"/>
      <c r="N82" s="105"/>
    </row>
    <row r="83" spans="1:14" ht="15.75" x14ac:dyDescent="0.25">
      <c r="A83" s="63" t="str">
        <f>IF('H.M and A Calculation'!A81="", "", 'H.M and A Calculation'!A81)</f>
        <v/>
      </c>
      <c r="B83" s="64" t="str">
        <f>IF('H.M and A Calculation'!T81="", "", 'H.M and A Calculation'!T81)</f>
        <v/>
      </c>
      <c r="C83" s="64" t="str">
        <f>IF('H.M and A Calculation'!U81="", "", 'H.M and A Calculation'!U81)</f>
        <v/>
      </c>
      <c r="D83" s="92"/>
      <c r="E83" s="79" t="str">
        <f t="shared" si="2"/>
        <v/>
      </c>
      <c r="F83" s="105"/>
      <c r="G83" s="105"/>
      <c r="H83" s="105"/>
      <c r="I83" s="105"/>
      <c r="J83" s="105"/>
      <c r="K83" s="105"/>
      <c r="L83" s="105"/>
      <c r="M83" s="105"/>
      <c r="N83" s="105"/>
    </row>
    <row r="84" spans="1:14" ht="15.75" x14ac:dyDescent="0.25">
      <c r="A84" s="61" t="str">
        <f>IF('H.M and A Calculation'!A82="", "", 'H.M and A Calculation'!A82)</f>
        <v/>
      </c>
      <c r="B84" s="62" t="str">
        <f>IF('H.M and A Calculation'!T82="", "", 'H.M and A Calculation'!T82)</f>
        <v/>
      </c>
      <c r="C84" s="62" t="str">
        <f>IF('H.M and A Calculation'!U82="", "", 'H.M and A Calculation'!U82)</f>
        <v/>
      </c>
      <c r="D84" s="92"/>
      <c r="E84" s="78" t="str">
        <f t="shared" si="2"/>
        <v/>
      </c>
      <c r="F84" s="105"/>
      <c r="G84" s="105"/>
      <c r="H84" s="105"/>
      <c r="I84" s="105"/>
      <c r="J84" s="105"/>
      <c r="K84" s="105"/>
      <c r="L84" s="105"/>
      <c r="M84" s="105"/>
      <c r="N84" s="105"/>
    </row>
    <row r="85" spans="1:14" ht="15.75" x14ac:dyDescent="0.25">
      <c r="A85" s="63" t="str">
        <f>IF('H.M and A Calculation'!A83="", "", 'H.M and A Calculation'!A83)</f>
        <v/>
      </c>
      <c r="B85" s="64" t="str">
        <f>IF('H.M and A Calculation'!T83="", "", 'H.M and A Calculation'!T83)</f>
        <v/>
      </c>
      <c r="C85" s="64" t="str">
        <f>IF('H.M and A Calculation'!U83="", "", 'H.M and A Calculation'!U83)</f>
        <v/>
      </c>
      <c r="D85" s="92"/>
      <c r="E85" s="79" t="str">
        <f t="shared" si="2"/>
        <v/>
      </c>
      <c r="F85" s="105"/>
      <c r="G85" s="105"/>
      <c r="H85" s="105"/>
      <c r="I85" s="105"/>
      <c r="J85" s="105"/>
      <c r="K85" s="105"/>
      <c r="L85" s="105"/>
      <c r="M85" s="105"/>
      <c r="N85" s="105"/>
    </row>
    <row r="86" spans="1:14" ht="15.75" x14ac:dyDescent="0.25">
      <c r="A86" s="61" t="str">
        <f>IF('H.M and A Calculation'!A84="", "", 'H.M and A Calculation'!A84)</f>
        <v/>
      </c>
      <c r="B86" s="62" t="str">
        <f>IF('H.M and A Calculation'!T84="", "", 'H.M and A Calculation'!T84)</f>
        <v/>
      </c>
      <c r="C86" s="62" t="str">
        <f>IF('H.M and A Calculation'!U84="", "", 'H.M and A Calculation'!U84)</f>
        <v/>
      </c>
      <c r="D86" s="92"/>
      <c r="E86" s="78" t="str">
        <f t="shared" si="2"/>
        <v/>
      </c>
      <c r="F86" s="105"/>
      <c r="G86" s="105"/>
      <c r="H86" s="105"/>
      <c r="I86" s="105"/>
      <c r="J86" s="105"/>
      <c r="K86" s="105"/>
      <c r="L86" s="105"/>
      <c r="M86" s="105"/>
      <c r="N86" s="105"/>
    </row>
    <row r="87" spans="1:14" ht="15.75" x14ac:dyDescent="0.25">
      <c r="A87" s="63" t="str">
        <f>IF('H.M and A Calculation'!A85="", "", 'H.M and A Calculation'!A85)</f>
        <v/>
      </c>
      <c r="B87" s="64" t="str">
        <f>IF('H.M and A Calculation'!T85="", "", 'H.M and A Calculation'!T85)</f>
        <v/>
      </c>
      <c r="C87" s="64" t="str">
        <f>IF('H.M and A Calculation'!U85="", "", 'H.M and A Calculation'!U85)</f>
        <v/>
      </c>
      <c r="D87" s="92"/>
      <c r="E87" s="79" t="str">
        <f t="shared" si="2"/>
        <v/>
      </c>
      <c r="F87" s="105"/>
      <c r="G87" s="105"/>
      <c r="H87" s="105"/>
      <c r="I87" s="105"/>
      <c r="J87" s="105"/>
      <c r="K87" s="105"/>
      <c r="L87" s="105"/>
      <c r="M87" s="105"/>
      <c r="N87" s="105"/>
    </row>
    <row r="88" spans="1:14" ht="15.75" x14ac:dyDescent="0.25">
      <c r="A88" s="61" t="str">
        <f>IF('H.M and A Calculation'!A86="", "", 'H.M and A Calculation'!A86)</f>
        <v/>
      </c>
      <c r="B88" s="62" t="str">
        <f>IF('H.M and A Calculation'!T86="", "", 'H.M and A Calculation'!T86)</f>
        <v/>
      </c>
      <c r="C88" s="62" t="str">
        <f>IF('H.M and A Calculation'!U86="", "", 'H.M and A Calculation'!U86)</f>
        <v/>
      </c>
      <c r="D88" s="92"/>
      <c r="E88" s="78" t="str">
        <f t="shared" si="2"/>
        <v/>
      </c>
      <c r="F88" s="105"/>
      <c r="G88" s="105"/>
      <c r="H88" s="105"/>
      <c r="I88" s="105"/>
      <c r="J88" s="105"/>
      <c r="K88" s="105"/>
      <c r="L88" s="105"/>
      <c r="M88" s="105"/>
      <c r="N88" s="105"/>
    </row>
    <row r="89" spans="1:14" ht="15.75" x14ac:dyDescent="0.25">
      <c r="A89" s="63" t="str">
        <f>IF('H.M and A Calculation'!A87="", "", 'H.M and A Calculation'!A87)</f>
        <v/>
      </c>
      <c r="B89" s="64" t="str">
        <f>IF('H.M and A Calculation'!T87="", "", 'H.M and A Calculation'!T87)</f>
        <v/>
      </c>
      <c r="C89" s="64" t="str">
        <f>IF('H.M and A Calculation'!U87="", "", 'H.M and A Calculation'!U87)</f>
        <v/>
      </c>
      <c r="D89" s="92"/>
      <c r="E89" s="79" t="str">
        <f t="shared" si="2"/>
        <v/>
      </c>
      <c r="F89" s="105"/>
      <c r="G89" s="105"/>
      <c r="H89" s="105"/>
      <c r="I89" s="105"/>
      <c r="J89" s="105"/>
      <c r="K89" s="105"/>
      <c r="L89" s="105"/>
      <c r="M89" s="105"/>
      <c r="N89" s="105"/>
    </row>
    <row r="90" spans="1:14" ht="15.75" x14ac:dyDescent="0.25">
      <c r="A90" s="61" t="str">
        <f>IF('H.M and A Calculation'!A88="", "", 'H.M and A Calculation'!A88)</f>
        <v/>
      </c>
      <c r="B90" s="62" t="str">
        <f>IF('H.M and A Calculation'!T88="", "", 'H.M and A Calculation'!T88)</f>
        <v/>
      </c>
      <c r="C90" s="62" t="str">
        <f>IF('H.M and A Calculation'!U88="", "", 'H.M and A Calculation'!U88)</f>
        <v/>
      </c>
      <c r="D90" s="92"/>
      <c r="E90" s="78" t="str">
        <f t="shared" si="2"/>
        <v/>
      </c>
      <c r="F90" s="105"/>
      <c r="G90" s="105"/>
      <c r="H90" s="105"/>
      <c r="I90" s="105"/>
      <c r="J90" s="105"/>
      <c r="K90" s="105"/>
      <c r="L90" s="105"/>
      <c r="M90" s="105"/>
      <c r="N90" s="105"/>
    </row>
    <row r="91" spans="1:14" ht="15.75" x14ac:dyDescent="0.25">
      <c r="A91" s="63" t="str">
        <f>IF('H.M and A Calculation'!A89="", "", 'H.M and A Calculation'!A89)</f>
        <v/>
      </c>
      <c r="B91" s="64" t="str">
        <f>IF('H.M and A Calculation'!T89="", "", 'H.M and A Calculation'!T89)</f>
        <v/>
      </c>
      <c r="C91" s="64" t="str">
        <f>IF('H.M and A Calculation'!U89="", "", 'H.M and A Calculation'!U89)</f>
        <v/>
      </c>
      <c r="D91" s="92"/>
      <c r="E91" s="79" t="str">
        <f t="shared" si="2"/>
        <v/>
      </c>
      <c r="F91" s="105"/>
      <c r="G91" s="105"/>
      <c r="H91" s="105"/>
      <c r="I91" s="105"/>
      <c r="J91" s="105"/>
      <c r="K91" s="105"/>
      <c r="L91" s="105"/>
      <c r="M91" s="105"/>
      <c r="N91" s="105"/>
    </row>
    <row r="92" spans="1:14" ht="15.75" x14ac:dyDescent="0.25">
      <c r="A92" s="61" t="str">
        <f>IF('H.M and A Calculation'!A90="", "", 'H.M and A Calculation'!A90)</f>
        <v/>
      </c>
      <c r="B92" s="62" t="str">
        <f>IF('H.M and A Calculation'!T90="", "", 'H.M and A Calculation'!T90)</f>
        <v/>
      </c>
      <c r="C92" s="62" t="str">
        <f>IF('H.M and A Calculation'!U90="", "", 'H.M and A Calculation'!U90)</f>
        <v/>
      </c>
      <c r="D92" s="92"/>
      <c r="E92" s="78" t="str">
        <f t="shared" si="2"/>
        <v/>
      </c>
      <c r="F92" s="105"/>
      <c r="G92" s="105"/>
      <c r="H92" s="105"/>
      <c r="I92" s="105"/>
      <c r="J92" s="105"/>
      <c r="K92" s="105"/>
      <c r="L92" s="105"/>
      <c r="M92" s="105"/>
      <c r="N92" s="105"/>
    </row>
    <row r="93" spans="1:14" ht="15.75" x14ac:dyDescent="0.25">
      <c r="A93" s="63" t="str">
        <f>IF('H.M and A Calculation'!A91="", "", 'H.M and A Calculation'!A91)</f>
        <v/>
      </c>
      <c r="B93" s="64" t="str">
        <f>IF('H.M and A Calculation'!T91="", "", 'H.M and A Calculation'!T91)</f>
        <v/>
      </c>
      <c r="C93" s="64" t="str">
        <f>IF('H.M and A Calculation'!U91="", "", 'H.M and A Calculation'!U91)</f>
        <v/>
      </c>
      <c r="D93" s="92"/>
      <c r="E93" s="79" t="str">
        <f t="shared" si="2"/>
        <v/>
      </c>
      <c r="F93" s="105"/>
      <c r="G93" s="105"/>
      <c r="H93" s="105"/>
      <c r="I93" s="105"/>
      <c r="J93" s="105"/>
      <c r="K93" s="105"/>
      <c r="L93" s="105"/>
      <c r="M93" s="105"/>
      <c r="N93" s="105"/>
    </row>
    <row r="94" spans="1:14" ht="15.75" x14ac:dyDescent="0.25">
      <c r="A94" s="61" t="str">
        <f>IF('H.M and A Calculation'!A92="", "", 'H.M and A Calculation'!A92)</f>
        <v/>
      </c>
      <c r="B94" s="62" t="str">
        <f>IF('H.M and A Calculation'!T92="", "", 'H.M and A Calculation'!T92)</f>
        <v/>
      </c>
      <c r="C94" s="62" t="str">
        <f>IF('H.M and A Calculation'!U92="", "", 'H.M and A Calculation'!U92)</f>
        <v/>
      </c>
      <c r="D94" s="92"/>
      <c r="E94" s="78" t="str">
        <f t="shared" si="2"/>
        <v/>
      </c>
      <c r="F94" s="105"/>
      <c r="G94" s="105"/>
      <c r="H94" s="105"/>
      <c r="I94" s="105"/>
      <c r="J94" s="105"/>
      <c r="K94" s="105"/>
      <c r="L94" s="105"/>
      <c r="M94" s="105"/>
      <c r="N94" s="105"/>
    </row>
    <row r="95" spans="1:14" ht="15.75" x14ac:dyDescent="0.25">
      <c r="A95" s="63" t="str">
        <f>IF('H.M and A Calculation'!A93="", "", 'H.M and A Calculation'!A93)</f>
        <v/>
      </c>
      <c r="B95" s="64" t="str">
        <f>IF('H.M and A Calculation'!T93="", "", 'H.M and A Calculation'!T93)</f>
        <v/>
      </c>
      <c r="C95" s="64" t="str">
        <f>IF('H.M and A Calculation'!U93="", "", 'H.M and A Calculation'!U93)</f>
        <v/>
      </c>
      <c r="D95" s="92"/>
      <c r="E95" s="79" t="str">
        <f t="shared" si="2"/>
        <v/>
      </c>
      <c r="F95" s="105"/>
      <c r="G95" s="105"/>
      <c r="H95" s="105"/>
      <c r="I95" s="105"/>
      <c r="J95" s="105"/>
      <c r="K95" s="105"/>
      <c r="L95" s="105"/>
      <c r="M95" s="105"/>
      <c r="N95" s="105"/>
    </row>
    <row r="96" spans="1:14" ht="15.75" x14ac:dyDescent="0.25">
      <c r="A96" s="61" t="str">
        <f>IF('H.M and A Calculation'!A94="", "", 'H.M and A Calculation'!A94)</f>
        <v/>
      </c>
      <c r="B96" s="62" t="str">
        <f>IF('H.M and A Calculation'!T94="", "", 'H.M and A Calculation'!T94)</f>
        <v/>
      </c>
      <c r="C96" s="62" t="str">
        <f>IF('H.M and A Calculation'!U94="", "", 'H.M and A Calculation'!U94)</f>
        <v/>
      </c>
      <c r="D96" s="92"/>
      <c r="E96" s="78" t="str">
        <f t="shared" si="2"/>
        <v/>
      </c>
      <c r="F96" s="105"/>
      <c r="G96" s="105"/>
      <c r="H96" s="105"/>
      <c r="I96" s="105"/>
      <c r="J96" s="105"/>
      <c r="K96" s="105"/>
      <c r="L96" s="105"/>
      <c r="M96" s="105"/>
      <c r="N96" s="105"/>
    </row>
    <row r="97" spans="1:14" ht="15.75" x14ac:dyDescent="0.25">
      <c r="A97" s="63" t="str">
        <f>IF('H.M and A Calculation'!A95="", "", 'H.M and A Calculation'!A95)</f>
        <v/>
      </c>
      <c r="B97" s="64" t="str">
        <f>IF('H.M and A Calculation'!T95="", "", 'H.M and A Calculation'!T95)</f>
        <v/>
      </c>
      <c r="C97" s="64" t="str">
        <f>IF('H.M and A Calculation'!U95="", "", 'H.M and A Calculation'!U95)</f>
        <v/>
      </c>
      <c r="D97" s="92"/>
      <c r="E97" s="79" t="str">
        <f t="shared" si="2"/>
        <v/>
      </c>
      <c r="F97" s="105"/>
      <c r="G97" s="105"/>
      <c r="H97" s="105"/>
      <c r="I97" s="105"/>
      <c r="J97" s="105"/>
      <c r="K97" s="105"/>
      <c r="L97" s="105"/>
      <c r="M97" s="105"/>
      <c r="N97" s="105"/>
    </row>
    <row r="98" spans="1:14" ht="15.75" x14ac:dyDescent="0.25">
      <c r="A98" s="61" t="str">
        <f>IF('H.M and A Calculation'!A96="", "", 'H.M and A Calculation'!A96)</f>
        <v/>
      </c>
      <c r="B98" s="62" t="str">
        <f>IF('H.M and A Calculation'!T96="", "", 'H.M and A Calculation'!T96)</f>
        <v/>
      </c>
      <c r="C98" s="62" t="str">
        <f>IF('H.M and A Calculation'!U96="", "", 'H.M and A Calculation'!U96)</f>
        <v/>
      </c>
      <c r="D98" s="92"/>
      <c r="E98" s="78" t="str">
        <f t="shared" si="2"/>
        <v/>
      </c>
      <c r="F98" s="105"/>
      <c r="G98" s="105"/>
      <c r="H98" s="105"/>
      <c r="I98" s="105"/>
      <c r="J98" s="105"/>
      <c r="K98" s="105"/>
      <c r="L98" s="105"/>
      <c r="M98" s="105"/>
      <c r="N98" s="105"/>
    </row>
    <row r="99" spans="1:14" ht="15.75" x14ac:dyDescent="0.25">
      <c r="A99" s="63" t="str">
        <f>IF('H.M and A Calculation'!A97="", "", 'H.M and A Calculation'!A97)</f>
        <v/>
      </c>
      <c r="B99" s="64" t="str">
        <f>IF('H.M and A Calculation'!T97="", "", 'H.M and A Calculation'!T97)</f>
        <v/>
      </c>
      <c r="C99" s="64" t="str">
        <f>IF('H.M and A Calculation'!U97="", "", 'H.M and A Calculation'!U97)</f>
        <v/>
      </c>
      <c r="D99" s="92"/>
      <c r="E99" s="79" t="str">
        <f t="shared" si="2"/>
        <v/>
      </c>
      <c r="F99" s="105"/>
      <c r="G99" s="105"/>
      <c r="H99" s="105"/>
      <c r="I99" s="105"/>
      <c r="J99" s="105"/>
      <c r="K99" s="105"/>
      <c r="L99" s="105"/>
      <c r="M99" s="105"/>
      <c r="N99" s="105"/>
    </row>
    <row r="100" spans="1:14" ht="15.75" x14ac:dyDescent="0.25">
      <c r="A100" s="61" t="str">
        <f>IF('H.M and A Calculation'!A98="", "", 'H.M and A Calculation'!A98)</f>
        <v/>
      </c>
      <c r="B100" s="62" t="str">
        <f>IF('H.M and A Calculation'!T98="", "", 'H.M and A Calculation'!T98)</f>
        <v/>
      </c>
      <c r="C100" s="62" t="str">
        <f>IF('H.M and A Calculation'!U98="", "", 'H.M and A Calculation'!U98)</f>
        <v/>
      </c>
      <c r="D100" s="92"/>
      <c r="E100" s="78" t="str">
        <f t="shared" si="2"/>
        <v/>
      </c>
      <c r="F100" s="105"/>
      <c r="G100" s="105"/>
      <c r="H100" s="105"/>
      <c r="I100" s="105"/>
      <c r="J100" s="105"/>
      <c r="K100" s="105"/>
      <c r="L100" s="105"/>
      <c r="M100" s="105"/>
      <c r="N100" s="105"/>
    </row>
    <row r="101" spans="1:14" ht="15.75" x14ac:dyDescent="0.25">
      <c r="A101" s="63" t="str">
        <f>IF('H.M and A Calculation'!A99="", "", 'H.M and A Calculation'!A99)</f>
        <v/>
      </c>
      <c r="B101" s="64" t="str">
        <f>IF('H.M and A Calculation'!T99="", "", 'H.M and A Calculation'!T99)</f>
        <v/>
      </c>
      <c r="C101" s="64" t="str">
        <f>IF('H.M and A Calculation'!U99="", "", 'H.M and A Calculation'!U99)</f>
        <v/>
      </c>
      <c r="D101" s="92"/>
      <c r="E101" s="79" t="str">
        <f t="shared" si="2"/>
        <v/>
      </c>
      <c r="F101" s="105"/>
      <c r="G101" s="105"/>
      <c r="H101" s="105"/>
      <c r="I101" s="105"/>
      <c r="J101" s="105"/>
      <c r="K101" s="105"/>
      <c r="L101" s="105"/>
      <c r="M101" s="105"/>
      <c r="N101" s="105"/>
    </row>
    <row r="102" spans="1:14" ht="15.75" x14ac:dyDescent="0.25">
      <c r="A102" s="61" t="str">
        <f>IF('H.M and A Calculation'!A100="", "", 'H.M and A Calculation'!A100)</f>
        <v/>
      </c>
      <c r="B102" s="62" t="str">
        <f>IF('H.M and A Calculation'!T100="", "", 'H.M and A Calculation'!T100)</f>
        <v/>
      </c>
      <c r="C102" s="62" t="str">
        <f>IF('H.M and A Calculation'!U100="", "", 'H.M and A Calculation'!U100)</f>
        <v/>
      </c>
      <c r="D102" s="92"/>
      <c r="E102" s="78" t="str">
        <f t="shared" si="2"/>
        <v/>
      </c>
      <c r="F102" s="105"/>
      <c r="G102" s="105"/>
      <c r="H102" s="105"/>
      <c r="I102" s="105"/>
      <c r="J102" s="105"/>
      <c r="K102" s="105"/>
      <c r="L102" s="105"/>
      <c r="M102" s="105"/>
      <c r="N102" s="105"/>
    </row>
    <row r="103" spans="1:14" ht="15.75" x14ac:dyDescent="0.25">
      <c r="A103" s="63" t="str">
        <f>IF('H.M and A Calculation'!A101="", "", 'H.M and A Calculation'!A101)</f>
        <v/>
      </c>
      <c r="B103" s="64" t="str">
        <f>IF('H.M and A Calculation'!T101="", "", 'H.M and A Calculation'!T101)</f>
        <v/>
      </c>
      <c r="C103" s="64" t="str">
        <f>IF('H.M and A Calculation'!U101="", "", 'H.M and A Calculation'!U101)</f>
        <v/>
      </c>
      <c r="D103" s="92"/>
      <c r="E103" s="79" t="str">
        <f t="shared" si="2"/>
        <v/>
      </c>
      <c r="F103" s="105"/>
      <c r="G103" s="105"/>
      <c r="H103" s="105"/>
      <c r="I103" s="105"/>
      <c r="J103" s="105"/>
      <c r="K103" s="105"/>
      <c r="L103" s="105"/>
      <c r="M103" s="105"/>
      <c r="N103" s="105"/>
    </row>
    <row r="104" spans="1:14" ht="15.75" x14ac:dyDescent="0.25">
      <c r="A104" s="61" t="str">
        <f>IF('H.M and A Calculation'!A102="", "", 'H.M and A Calculation'!A102)</f>
        <v/>
      </c>
      <c r="B104" s="62" t="str">
        <f>IF('H.M and A Calculation'!T102="", "", 'H.M and A Calculation'!T102)</f>
        <v/>
      </c>
      <c r="C104" s="62" t="str">
        <f>IF('H.M and A Calculation'!U102="", "", 'H.M and A Calculation'!U102)</f>
        <v/>
      </c>
      <c r="D104" s="92"/>
      <c r="E104" s="78" t="str">
        <f t="shared" si="2"/>
        <v/>
      </c>
      <c r="F104" s="105"/>
      <c r="G104" s="105"/>
      <c r="H104" s="105"/>
      <c r="I104" s="105"/>
      <c r="J104" s="105"/>
      <c r="K104" s="105"/>
      <c r="L104" s="105"/>
      <c r="M104" s="105"/>
      <c r="N104" s="105"/>
    </row>
    <row r="105" spans="1:14" ht="15.75" x14ac:dyDescent="0.25">
      <c r="A105" s="63" t="str">
        <f>IF('H.M and A Calculation'!A103="", "", 'H.M and A Calculation'!A103)</f>
        <v/>
      </c>
      <c r="B105" s="64" t="str">
        <f>IF('H.M and A Calculation'!T103="", "", 'H.M and A Calculation'!T103)</f>
        <v/>
      </c>
      <c r="C105" s="64" t="str">
        <f>IF('H.M and A Calculation'!U103="", "", 'H.M and A Calculation'!U103)</f>
        <v/>
      </c>
      <c r="D105" s="92"/>
      <c r="E105" s="79" t="str">
        <f t="shared" si="2"/>
        <v/>
      </c>
      <c r="F105" s="105"/>
      <c r="G105" s="105"/>
      <c r="H105" s="105"/>
      <c r="I105" s="105"/>
      <c r="J105" s="105"/>
      <c r="K105" s="105"/>
      <c r="L105" s="105"/>
      <c r="M105" s="105"/>
      <c r="N105" s="105"/>
    </row>
    <row r="106" spans="1:14" ht="15.75" x14ac:dyDescent="0.25">
      <c r="A106" s="61" t="str">
        <f>IF('H.M and A Calculation'!A104="", "", 'H.M and A Calculation'!A104)</f>
        <v/>
      </c>
      <c r="B106" s="62" t="str">
        <f>IF('H.M and A Calculation'!T104="", "", 'H.M and A Calculation'!T104)</f>
        <v/>
      </c>
      <c r="C106" s="62" t="str">
        <f>IF('H.M and A Calculation'!U104="", "", 'H.M and A Calculation'!U104)</f>
        <v/>
      </c>
      <c r="D106" s="92"/>
      <c r="E106" s="78" t="str">
        <f t="shared" si="2"/>
        <v/>
      </c>
      <c r="F106" s="105"/>
      <c r="G106" s="105"/>
      <c r="H106" s="105"/>
      <c r="I106" s="105"/>
      <c r="J106" s="105"/>
      <c r="K106" s="105"/>
      <c r="L106" s="105"/>
      <c r="M106" s="105"/>
      <c r="N106" s="105"/>
    </row>
    <row r="107" spans="1:14" ht="15.75" x14ac:dyDescent="0.25">
      <c r="A107" s="63" t="str">
        <f>IF('H.M and A Calculation'!A105="", "", 'H.M and A Calculation'!A105)</f>
        <v/>
      </c>
      <c r="B107" s="64" t="str">
        <f>IF('H.M and A Calculation'!T105="", "", 'H.M and A Calculation'!T105)</f>
        <v/>
      </c>
      <c r="C107" s="64" t="str">
        <f>IF('H.M and A Calculation'!U105="", "", 'H.M and A Calculation'!U105)</f>
        <v/>
      </c>
      <c r="D107" s="92"/>
      <c r="E107" s="79" t="str">
        <f t="shared" si="2"/>
        <v/>
      </c>
      <c r="F107" s="105"/>
      <c r="G107" s="105"/>
      <c r="H107" s="105"/>
      <c r="I107" s="105"/>
      <c r="J107" s="105"/>
      <c r="K107" s="105"/>
      <c r="L107" s="105"/>
      <c r="M107" s="105"/>
      <c r="N107" s="105"/>
    </row>
    <row r="108" spans="1:14" ht="15.75" x14ac:dyDescent="0.25">
      <c r="A108" s="61" t="str">
        <f>IF('H.M and A Calculation'!A106="", "", 'H.M and A Calculation'!A106)</f>
        <v/>
      </c>
      <c r="B108" s="62" t="str">
        <f>IF('H.M and A Calculation'!T106="", "", 'H.M and A Calculation'!T106)</f>
        <v/>
      </c>
      <c r="C108" s="62" t="str">
        <f>IF('H.M and A Calculation'!U106="", "", 'H.M and A Calculation'!U106)</f>
        <v/>
      </c>
      <c r="D108" s="92"/>
      <c r="E108" s="78" t="str">
        <f t="shared" si="2"/>
        <v/>
      </c>
      <c r="F108" s="105"/>
      <c r="G108" s="105"/>
      <c r="H108" s="105"/>
      <c r="I108" s="105"/>
      <c r="J108" s="105"/>
      <c r="K108" s="105"/>
      <c r="L108" s="105"/>
      <c r="M108" s="105"/>
      <c r="N108" s="105"/>
    </row>
    <row r="109" spans="1:14" ht="15.75" x14ac:dyDescent="0.25">
      <c r="A109" s="63" t="str">
        <f>IF('H.M and A Calculation'!A107="", "", 'H.M and A Calculation'!A107)</f>
        <v/>
      </c>
      <c r="B109" s="64" t="str">
        <f>IF('H.M and A Calculation'!T107="", "", 'H.M and A Calculation'!T107)</f>
        <v/>
      </c>
      <c r="C109" s="64" t="str">
        <f>IF('H.M and A Calculation'!U107="", "", 'H.M and A Calculation'!U107)</f>
        <v/>
      </c>
      <c r="D109" s="92"/>
      <c r="E109" s="79" t="str">
        <f t="shared" si="2"/>
        <v/>
      </c>
      <c r="F109" s="105"/>
      <c r="G109" s="105"/>
      <c r="H109" s="105"/>
      <c r="I109" s="105"/>
      <c r="J109" s="105"/>
      <c r="K109" s="105"/>
      <c r="L109" s="105"/>
      <c r="M109" s="105"/>
      <c r="N109" s="105"/>
    </row>
    <row r="110" spans="1:14" ht="15.75" x14ac:dyDescent="0.25">
      <c r="A110" s="61" t="str">
        <f>IF('H.M and A Calculation'!A108="", "", 'H.M and A Calculation'!A108)</f>
        <v/>
      </c>
      <c r="B110" s="62" t="str">
        <f>IF('H.M and A Calculation'!T108="", "", 'H.M and A Calculation'!T108)</f>
        <v/>
      </c>
      <c r="C110" s="62" t="str">
        <f>IF('H.M and A Calculation'!U108="", "", 'H.M and A Calculation'!U108)</f>
        <v/>
      </c>
      <c r="D110" s="92"/>
      <c r="E110" s="78" t="str">
        <f t="shared" si="2"/>
        <v/>
      </c>
      <c r="F110" s="105"/>
      <c r="G110" s="105"/>
      <c r="H110" s="105"/>
      <c r="I110" s="105"/>
      <c r="J110" s="105"/>
      <c r="K110" s="105"/>
      <c r="L110" s="105"/>
      <c r="M110" s="105"/>
      <c r="N110" s="105"/>
    </row>
    <row r="111" spans="1:14" ht="15.75" x14ac:dyDescent="0.25">
      <c r="A111" s="63" t="str">
        <f>IF('H.M and A Calculation'!A109="", "", 'H.M and A Calculation'!A109)</f>
        <v/>
      </c>
      <c r="B111" s="64" t="str">
        <f>IF('H.M and A Calculation'!T109="", "", 'H.M and A Calculation'!T109)</f>
        <v/>
      </c>
      <c r="C111" s="64" t="str">
        <f>IF('H.M and A Calculation'!U109="", "", 'H.M and A Calculation'!U109)</f>
        <v/>
      </c>
      <c r="D111" s="92"/>
      <c r="E111" s="79" t="str">
        <f t="shared" si="2"/>
        <v/>
      </c>
      <c r="F111" s="105"/>
      <c r="G111" s="105"/>
      <c r="H111" s="105"/>
      <c r="I111" s="105"/>
      <c r="J111" s="105"/>
      <c r="K111" s="105"/>
      <c r="L111" s="105"/>
      <c r="M111" s="105"/>
      <c r="N111" s="105"/>
    </row>
    <row r="112" spans="1:14" ht="15.75" x14ac:dyDescent="0.25">
      <c r="A112" s="61" t="str">
        <f>IF('H.M and A Calculation'!A110="", "", 'H.M and A Calculation'!A110)</f>
        <v/>
      </c>
      <c r="B112" s="62" t="str">
        <f>IF('H.M and A Calculation'!T110="", "", 'H.M and A Calculation'!T110)</f>
        <v/>
      </c>
      <c r="C112" s="62" t="str">
        <f>IF('H.M and A Calculation'!U110="", "", 'H.M and A Calculation'!U110)</f>
        <v/>
      </c>
      <c r="D112" s="92"/>
      <c r="E112" s="78" t="str">
        <f t="shared" si="2"/>
        <v/>
      </c>
      <c r="F112" s="105"/>
      <c r="G112" s="105"/>
      <c r="H112" s="105"/>
      <c r="I112" s="105"/>
      <c r="J112" s="105"/>
      <c r="K112" s="105"/>
      <c r="L112" s="105"/>
      <c r="M112" s="105"/>
      <c r="N112" s="105"/>
    </row>
    <row r="113" spans="1:14" ht="15.75" x14ac:dyDescent="0.25">
      <c r="A113" s="63" t="str">
        <f>IF('H.M and A Calculation'!A111="", "", 'H.M and A Calculation'!A111)</f>
        <v/>
      </c>
      <c r="B113" s="64" t="str">
        <f>IF('H.M and A Calculation'!T111="", "", 'H.M and A Calculation'!T111)</f>
        <v/>
      </c>
      <c r="C113" s="64" t="str">
        <f>IF('H.M and A Calculation'!U111="", "", 'H.M and A Calculation'!U111)</f>
        <v/>
      </c>
      <c r="D113" s="92"/>
      <c r="E113" s="79" t="str">
        <f t="shared" si="2"/>
        <v/>
      </c>
      <c r="F113" s="105"/>
      <c r="G113" s="105"/>
      <c r="H113" s="105"/>
      <c r="I113" s="105"/>
      <c r="J113" s="105"/>
      <c r="K113" s="105"/>
      <c r="L113" s="105"/>
      <c r="M113" s="105"/>
      <c r="N113" s="105"/>
    </row>
    <row r="114" spans="1:14" ht="15.75" x14ac:dyDescent="0.25">
      <c r="A114" s="61" t="str">
        <f>IF('H.M and A Calculation'!A112="", "", 'H.M and A Calculation'!A112)</f>
        <v/>
      </c>
      <c r="B114" s="62" t="str">
        <f>IF('H.M and A Calculation'!T112="", "", 'H.M and A Calculation'!T112)</f>
        <v/>
      </c>
      <c r="C114" s="62" t="str">
        <f>IF('H.M and A Calculation'!U112="", "", 'H.M and A Calculation'!U112)</f>
        <v/>
      </c>
      <c r="D114" s="92"/>
      <c r="E114" s="78" t="str">
        <f t="shared" si="2"/>
        <v/>
      </c>
      <c r="F114" s="105"/>
      <c r="G114" s="105"/>
      <c r="H114" s="105"/>
      <c r="I114" s="105"/>
      <c r="J114" s="105"/>
      <c r="K114" s="105"/>
      <c r="L114" s="105"/>
      <c r="M114" s="105"/>
      <c r="N114" s="105"/>
    </row>
    <row r="115" spans="1:14" ht="15.75" x14ac:dyDescent="0.25">
      <c r="A115" s="63" t="str">
        <f>IF('H.M and A Calculation'!A113="", "", 'H.M and A Calculation'!A113)</f>
        <v/>
      </c>
      <c r="B115" s="64" t="str">
        <f>IF('H.M and A Calculation'!T113="", "", 'H.M and A Calculation'!T113)</f>
        <v/>
      </c>
      <c r="C115" s="64" t="str">
        <f>IF('H.M and A Calculation'!U113="", "", 'H.M and A Calculation'!U113)</f>
        <v/>
      </c>
      <c r="D115" s="92"/>
      <c r="E115" s="79" t="str">
        <f t="shared" si="2"/>
        <v/>
      </c>
      <c r="F115" s="105"/>
      <c r="G115" s="105"/>
      <c r="H115" s="105"/>
      <c r="I115" s="105"/>
      <c r="J115" s="105"/>
      <c r="K115" s="105"/>
      <c r="L115" s="105"/>
      <c r="M115" s="105"/>
      <c r="N115" s="105"/>
    </row>
    <row r="116" spans="1:14" ht="15.75" x14ac:dyDescent="0.25">
      <c r="A116" s="61" t="str">
        <f>IF('H.M and A Calculation'!A114="", "", 'H.M and A Calculation'!A114)</f>
        <v/>
      </c>
      <c r="B116" s="62" t="str">
        <f>IF('H.M and A Calculation'!T114="", "", 'H.M and A Calculation'!T114)</f>
        <v/>
      </c>
      <c r="C116" s="62" t="str">
        <f>IF('H.M and A Calculation'!U114="", "", 'H.M and A Calculation'!U114)</f>
        <v/>
      </c>
      <c r="D116" s="92"/>
      <c r="E116" s="78" t="str">
        <f t="shared" si="2"/>
        <v/>
      </c>
      <c r="F116" s="105"/>
      <c r="G116" s="105"/>
      <c r="H116" s="105"/>
      <c r="I116" s="105"/>
      <c r="J116" s="105"/>
      <c r="K116" s="105"/>
      <c r="L116" s="105"/>
      <c r="M116" s="105"/>
      <c r="N116" s="105"/>
    </row>
    <row r="117" spans="1:14" ht="15.75" x14ac:dyDescent="0.25">
      <c r="A117" s="63" t="str">
        <f>IF('H.M and A Calculation'!A115="", "", 'H.M and A Calculation'!A115)</f>
        <v/>
      </c>
      <c r="B117" s="64" t="str">
        <f>IF('H.M and A Calculation'!T115="", "", 'H.M and A Calculation'!T115)</f>
        <v/>
      </c>
      <c r="C117" s="64" t="str">
        <f>IF('H.M and A Calculation'!U115="", "", 'H.M and A Calculation'!U115)</f>
        <v/>
      </c>
      <c r="D117" s="92"/>
      <c r="E117" s="79" t="str">
        <f t="shared" si="2"/>
        <v/>
      </c>
      <c r="F117" s="105"/>
      <c r="G117" s="105"/>
      <c r="H117" s="105"/>
      <c r="I117" s="105"/>
      <c r="J117" s="105"/>
      <c r="K117" s="105"/>
      <c r="L117" s="105"/>
      <c r="M117" s="105"/>
      <c r="N117" s="105"/>
    </row>
    <row r="118" spans="1:14" ht="15.75" x14ac:dyDescent="0.25">
      <c r="A118" s="61" t="str">
        <f>IF('H.M and A Calculation'!A116="", "", 'H.M and A Calculation'!A116)</f>
        <v/>
      </c>
      <c r="B118" s="62" t="str">
        <f>IF('H.M and A Calculation'!T116="", "", 'H.M and A Calculation'!T116)</f>
        <v/>
      </c>
      <c r="C118" s="62" t="str">
        <f>IF('H.M and A Calculation'!U116="", "", 'H.M and A Calculation'!U116)</f>
        <v/>
      </c>
      <c r="D118" s="92"/>
      <c r="E118" s="78" t="str">
        <f t="shared" si="2"/>
        <v/>
      </c>
      <c r="F118" s="105"/>
      <c r="G118" s="105"/>
      <c r="H118" s="105"/>
      <c r="I118" s="105"/>
      <c r="J118" s="105"/>
      <c r="K118" s="105"/>
      <c r="L118" s="105"/>
      <c r="M118" s="105"/>
      <c r="N118" s="105"/>
    </row>
    <row r="119" spans="1:14" ht="15.75" x14ac:dyDescent="0.25">
      <c r="A119" s="63" t="str">
        <f>IF('H.M and A Calculation'!A117="", "", 'H.M and A Calculation'!A117)</f>
        <v/>
      </c>
      <c r="B119" s="64" t="str">
        <f>IF('H.M and A Calculation'!T117="", "", 'H.M and A Calculation'!T117)</f>
        <v/>
      </c>
      <c r="C119" s="64" t="str">
        <f>IF('H.M and A Calculation'!U117="", "", 'H.M and A Calculation'!U117)</f>
        <v/>
      </c>
      <c r="D119" s="92"/>
      <c r="E119" s="79" t="str">
        <f t="shared" si="2"/>
        <v/>
      </c>
      <c r="F119" s="105"/>
      <c r="G119" s="105"/>
      <c r="H119" s="105"/>
      <c r="I119" s="105"/>
      <c r="J119" s="105"/>
      <c r="K119" s="105"/>
      <c r="L119" s="105"/>
      <c r="M119" s="105"/>
      <c r="N119" s="105"/>
    </row>
    <row r="120" spans="1:14" ht="15.75" x14ac:dyDescent="0.25">
      <c r="A120" s="61" t="str">
        <f>IF('H.M and A Calculation'!A118="", "", 'H.M and A Calculation'!A118)</f>
        <v/>
      </c>
      <c r="B120" s="62" t="str">
        <f>IF('H.M and A Calculation'!T118="", "", 'H.M and A Calculation'!T118)</f>
        <v/>
      </c>
      <c r="C120" s="62" t="str">
        <f>IF('H.M and A Calculation'!U118="", "", 'H.M and A Calculation'!U118)</f>
        <v/>
      </c>
      <c r="D120" s="92"/>
      <c r="E120" s="78" t="str">
        <f t="shared" si="2"/>
        <v/>
      </c>
      <c r="F120" s="105"/>
      <c r="G120" s="105"/>
      <c r="H120" s="105"/>
      <c r="I120" s="105"/>
      <c r="J120" s="105"/>
      <c r="K120" s="105"/>
      <c r="L120" s="105"/>
      <c r="M120" s="105"/>
      <c r="N120" s="105"/>
    </row>
    <row r="121" spans="1:14" ht="15.75" x14ac:dyDescent="0.25">
      <c r="A121" s="63" t="str">
        <f>IF('H.M and A Calculation'!A119="", "", 'H.M and A Calculation'!A119)</f>
        <v/>
      </c>
      <c r="B121" s="64" t="str">
        <f>IF('H.M and A Calculation'!T119="", "", 'H.M and A Calculation'!T119)</f>
        <v/>
      </c>
      <c r="C121" s="64" t="str">
        <f>IF('H.M and A Calculation'!U119="", "", 'H.M and A Calculation'!U119)</f>
        <v/>
      </c>
      <c r="D121" s="92"/>
      <c r="E121" s="79" t="str">
        <f t="shared" si="2"/>
        <v/>
      </c>
      <c r="F121" s="105"/>
      <c r="G121" s="105"/>
      <c r="H121" s="105"/>
      <c r="I121" s="105"/>
      <c r="J121" s="105"/>
      <c r="K121" s="105"/>
      <c r="L121" s="105"/>
      <c r="M121" s="105"/>
      <c r="N121" s="105"/>
    </row>
    <row r="122" spans="1:14" ht="15.75" x14ac:dyDescent="0.25">
      <c r="A122" s="61" t="str">
        <f>IF('H.M and A Calculation'!A120="", "", 'H.M and A Calculation'!A120)</f>
        <v/>
      </c>
      <c r="B122" s="62" t="str">
        <f>IF('H.M and A Calculation'!T120="", "", 'H.M and A Calculation'!T120)</f>
        <v/>
      </c>
      <c r="C122" s="62" t="str">
        <f>IF('H.M and A Calculation'!U120="", "", 'H.M and A Calculation'!U120)</f>
        <v/>
      </c>
      <c r="D122" s="92"/>
      <c r="E122" s="78" t="str">
        <f t="shared" si="2"/>
        <v/>
      </c>
      <c r="F122" s="105"/>
      <c r="G122" s="105"/>
      <c r="H122" s="105"/>
      <c r="I122" s="105"/>
      <c r="J122" s="105"/>
      <c r="K122" s="105"/>
      <c r="L122" s="105"/>
      <c r="M122" s="105"/>
      <c r="N122" s="105"/>
    </row>
    <row r="123" spans="1:14" ht="15.75" x14ac:dyDescent="0.25">
      <c r="A123" s="63" t="str">
        <f>IF('H.M and A Calculation'!A121="", "", 'H.M and A Calculation'!A121)</f>
        <v/>
      </c>
      <c r="B123" s="64" t="str">
        <f>IF('H.M and A Calculation'!T121="", "", 'H.M and A Calculation'!T121)</f>
        <v/>
      </c>
      <c r="C123" s="64" t="str">
        <f>IF('H.M and A Calculation'!U121="", "", 'H.M and A Calculation'!U121)</f>
        <v/>
      </c>
      <c r="D123" s="92"/>
      <c r="E123" s="79" t="str">
        <f t="shared" si="2"/>
        <v/>
      </c>
      <c r="F123" s="105"/>
      <c r="G123" s="105"/>
      <c r="H123" s="105"/>
      <c r="I123" s="105"/>
      <c r="J123" s="105"/>
      <c r="K123" s="105"/>
      <c r="L123" s="105"/>
      <c r="M123" s="105"/>
      <c r="N123" s="105"/>
    </row>
    <row r="124" spans="1:14" ht="15.75" x14ac:dyDescent="0.25">
      <c r="A124" s="61" t="str">
        <f>IF('H.M and A Calculation'!A122="", "", 'H.M and A Calculation'!A122)</f>
        <v/>
      </c>
      <c r="B124" s="62" t="str">
        <f>IF('H.M and A Calculation'!T122="", "", 'H.M and A Calculation'!T122)</f>
        <v/>
      </c>
      <c r="C124" s="62" t="str">
        <f>IF('H.M and A Calculation'!U122="", "", 'H.M and A Calculation'!U122)</f>
        <v/>
      </c>
      <c r="D124" s="92"/>
      <c r="E124" s="78" t="str">
        <f t="shared" si="2"/>
        <v/>
      </c>
      <c r="F124" s="105"/>
      <c r="G124" s="105"/>
      <c r="H124" s="105"/>
      <c r="I124" s="105"/>
      <c r="J124" s="105"/>
      <c r="K124" s="105"/>
      <c r="L124" s="105"/>
      <c r="M124" s="105"/>
      <c r="N124" s="105"/>
    </row>
    <row r="125" spans="1:14" ht="15.75" x14ac:dyDescent="0.25">
      <c r="A125" s="63" t="str">
        <f>IF('H.M and A Calculation'!A123="", "", 'H.M and A Calculation'!A123)</f>
        <v/>
      </c>
      <c r="B125" s="64" t="str">
        <f>IF('H.M and A Calculation'!T123="", "", 'H.M and A Calculation'!T123)</f>
        <v/>
      </c>
      <c r="C125" s="64" t="str">
        <f>IF('H.M and A Calculation'!U123="", "", 'H.M and A Calculation'!U123)</f>
        <v/>
      </c>
      <c r="D125" s="92"/>
      <c r="E125" s="79" t="str">
        <f t="shared" si="2"/>
        <v/>
      </c>
      <c r="F125" s="105"/>
      <c r="G125" s="105"/>
      <c r="H125" s="105"/>
      <c r="I125" s="105"/>
      <c r="J125" s="105"/>
      <c r="K125" s="105"/>
      <c r="L125" s="105"/>
      <c r="M125" s="105"/>
      <c r="N125" s="105"/>
    </row>
    <row r="126" spans="1:14" ht="15.75" x14ac:dyDescent="0.25">
      <c r="A126" s="61" t="str">
        <f>IF('H.M and A Calculation'!A124="", "", 'H.M and A Calculation'!A124)</f>
        <v/>
      </c>
      <c r="B126" s="62" t="str">
        <f>IF('H.M and A Calculation'!T124="", "", 'H.M and A Calculation'!T124)</f>
        <v/>
      </c>
      <c r="C126" s="62" t="str">
        <f>IF('H.M and A Calculation'!U124="", "", 'H.M and A Calculation'!U124)</f>
        <v/>
      </c>
      <c r="D126" s="92"/>
      <c r="E126" s="78" t="str">
        <f t="shared" si="2"/>
        <v/>
      </c>
      <c r="F126" s="105"/>
      <c r="G126" s="105"/>
      <c r="H126" s="105"/>
      <c r="I126" s="105"/>
      <c r="J126" s="105"/>
      <c r="K126" s="105"/>
      <c r="L126" s="105"/>
      <c r="M126" s="105"/>
      <c r="N126" s="105"/>
    </row>
    <row r="127" spans="1:14" ht="15.75" x14ac:dyDescent="0.25">
      <c r="A127" s="63" t="str">
        <f>IF('H.M and A Calculation'!A125="", "", 'H.M and A Calculation'!A125)</f>
        <v/>
      </c>
      <c r="B127" s="64" t="str">
        <f>IF('H.M and A Calculation'!T125="", "", 'H.M and A Calculation'!T125)</f>
        <v/>
      </c>
      <c r="C127" s="64" t="str">
        <f>IF('H.M and A Calculation'!U125="", "", 'H.M and A Calculation'!U125)</f>
        <v/>
      </c>
      <c r="D127" s="92"/>
      <c r="E127" s="79" t="str">
        <f t="shared" si="2"/>
        <v/>
      </c>
      <c r="F127" s="105"/>
      <c r="G127" s="105"/>
      <c r="H127" s="105"/>
      <c r="I127" s="105"/>
      <c r="J127" s="105"/>
      <c r="K127" s="105"/>
      <c r="L127" s="105"/>
      <c r="M127" s="105"/>
      <c r="N127" s="105"/>
    </row>
    <row r="128" spans="1:14" ht="15.75" x14ac:dyDescent="0.25">
      <c r="A128" s="61" t="str">
        <f>IF('H.M and A Calculation'!A126="", "", 'H.M and A Calculation'!A126)</f>
        <v/>
      </c>
      <c r="B128" s="62" t="str">
        <f>IF('H.M and A Calculation'!T126="", "", 'H.M and A Calculation'!T126)</f>
        <v/>
      </c>
      <c r="C128" s="62" t="str">
        <f>IF('H.M and A Calculation'!U126="", "", 'H.M and A Calculation'!U126)</f>
        <v/>
      </c>
      <c r="D128" s="92"/>
      <c r="E128" s="78" t="str">
        <f t="shared" si="2"/>
        <v/>
      </c>
      <c r="F128" s="105"/>
      <c r="G128" s="105"/>
      <c r="H128" s="105"/>
      <c r="I128" s="105"/>
      <c r="J128" s="105"/>
      <c r="K128" s="105"/>
      <c r="L128" s="105"/>
      <c r="M128" s="105"/>
      <c r="N128" s="105"/>
    </row>
    <row r="129" spans="1:14" ht="15.75" x14ac:dyDescent="0.25">
      <c r="A129" s="63" t="str">
        <f>IF('H.M and A Calculation'!A127="", "", 'H.M and A Calculation'!A127)</f>
        <v/>
      </c>
      <c r="B129" s="64" t="str">
        <f>IF('H.M and A Calculation'!T127="", "", 'H.M and A Calculation'!T127)</f>
        <v/>
      </c>
      <c r="C129" s="64" t="str">
        <f>IF('H.M and A Calculation'!U127="", "", 'H.M and A Calculation'!U127)</f>
        <v/>
      </c>
      <c r="D129" s="92"/>
      <c r="E129" s="79" t="str">
        <f t="shared" si="2"/>
        <v/>
      </c>
      <c r="F129" s="105"/>
      <c r="G129" s="105"/>
      <c r="H129" s="105"/>
      <c r="I129" s="105"/>
      <c r="J129" s="105"/>
      <c r="K129" s="105"/>
      <c r="L129" s="105"/>
      <c r="M129" s="105"/>
      <c r="N129" s="105"/>
    </row>
    <row r="130" spans="1:14" ht="15.75" x14ac:dyDescent="0.25">
      <c r="A130" s="61" t="str">
        <f>IF('H.M and A Calculation'!A128="", "", 'H.M and A Calculation'!A128)</f>
        <v/>
      </c>
      <c r="B130" s="62" t="str">
        <f>IF('H.M and A Calculation'!T128="", "", 'H.M and A Calculation'!T128)</f>
        <v/>
      </c>
      <c r="C130" s="62" t="str">
        <f>IF('H.M and A Calculation'!U128="", "", 'H.M and A Calculation'!U128)</f>
        <v/>
      </c>
      <c r="D130" s="92"/>
      <c r="E130" s="78" t="str">
        <f t="shared" si="2"/>
        <v/>
      </c>
      <c r="F130" s="105"/>
      <c r="G130" s="105"/>
      <c r="H130" s="105"/>
      <c r="I130" s="105"/>
      <c r="J130" s="105"/>
      <c r="K130" s="105"/>
      <c r="L130" s="105"/>
      <c r="M130" s="105"/>
      <c r="N130" s="105"/>
    </row>
    <row r="131" spans="1:14" ht="15.75" x14ac:dyDescent="0.25">
      <c r="A131" s="63" t="str">
        <f>IF('H.M and A Calculation'!A129="", "", 'H.M and A Calculation'!A129)</f>
        <v/>
      </c>
      <c r="B131" s="64" t="str">
        <f>IF('H.M and A Calculation'!T129="", "", 'H.M and A Calculation'!T129)</f>
        <v/>
      </c>
      <c r="C131" s="64" t="str">
        <f>IF('H.M and A Calculation'!U129="", "", 'H.M and A Calculation'!U129)</f>
        <v/>
      </c>
      <c r="D131" s="92"/>
      <c r="E131" s="79" t="str">
        <f t="shared" si="2"/>
        <v/>
      </c>
      <c r="F131" s="105"/>
      <c r="G131" s="105"/>
      <c r="H131" s="105"/>
      <c r="I131" s="105"/>
      <c r="J131" s="105"/>
      <c r="K131" s="105"/>
      <c r="L131" s="105"/>
      <c r="M131" s="105"/>
      <c r="N131" s="105"/>
    </row>
    <row r="132" spans="1:14" ht="15.75" x14ac:dyDescent="0.25">
      <c r="A132" s="61" t="str">
        <f>IF('H.M and A Calculation'!A130="", "", 'H.M and A Calculation'!A130)</f>
        <v/>
      </c>
      <c r="B132" s="62" t="str">
        <f>IF('H.M and A Calculation'!T130="", "", 'H.M and A Calculation'!T130)</f>
        <v/>
      </c>
      <c r="C132" s="62" t="str">
        <f>IF('H.M and A Calculation'!U130="", "", 'H.M and A Calculation'!U130)</f>
        <v/>
      </c>
      <c r="D132" s="92"/>
      <c r="E132" s="78" t="str">
        <f t="shared" si="2"/>
        <v/>
      </c>
      <c r="F132" s="105"/>
      <c r="G132" s="105"/>
      <c r="H132" s="105"/>
      <c r="I132" s="105"/>
      <c r="J132" s="105"/>
      <c r="K132" s="105"/>
      <c r="L132" s="105"/>
      <c r="M132" s="105"/>
      <c r="N132" s="105"/>
    </row>
    <row r="133" spans="1:14" ht="15.75" x14ac:dyDescent="0.25">
      <c r="A133" s="63" t="str">
        <f>IF('H.M and A Calculation'!A131="", "", 'H.M and A Calculation'!A131)</f>
        <v/>
      </c>
      <c r="B133" s="64" t="str">
        <f>IF('H.M and A Calculation'!T131="", "", 'H.M and A Calculation'!T131)</f>
        <v/>
      </c>
      <c r="C133" s="64" t="str">
        <f>IF('H.M and A Calculation'!U131="", "", 'H.M and A Calculation'!U131)</f>
        <v/>
      </c>
      <c r="D133" s="92"/>
      <c r="E133" s="79" t="str">
        <f t="shared" si="2"/>
        <v/>
      </c>
      <c r="F133" s="105"/>
      <c r="G133" s="105"/>
      <c r="H133" s="105"/>
      <c r="I133" s="105"/>
      <c r="J133" s="105"/>
      <c r="K133" s="105"/>
      <c r="L133" s="105"/>
      <c r="M133" s="105"/>
      <c r="N133" s="105"/>
    </row>
    <row r="134" spans="1:14" ht="15.75" x14ac:dyDescent="0.25">
      <c r="A134" s="61" t="str">
        <f>IF('H.M and A Calculation'!A132="", "", 'H.M and A Calculation'!A132)</f>
        <v/>
      </c>
      <c r="B134" s="62" t="str">
        <f>IF('H.M and A Calculation'!T132="", "", 'H.M and A Calculation'!T132)</f>
        <v/>
      </c>
      <c r="C134" s="62" t="str">
        <f>IF('H.M and A Calculation'!U132="", "", 'H.M and A Calculation'!U132)</f>
        <v/>
      </c>
      <c r="D134" s="92"/>
      <c r="E134" s="78" t="str">
        <f t="shared" ref="E134:E196" si="3">IF(AND(D134=""),"",IF(AND(D134&gt;=C134),"Yes",IF(AND(D134&lt;C134),"No","")))</f>
        <v/>
      </c>
      <c r="F134" s="105"/>
      <c r="G134" s="105"/>
      <c r="H134" s="105"/>
      <c r="I134" s="105"/>
      <c r="J134" s="105"/>
      <c r="K134" s="105"/>
      <c r="L134" s="105"/>
      <c r="M134" s="105"/>
      <c r="N134" s="105"/>
    </row>
    <row r="135" spans="1:14" ht="15.75" x14ac:dyDescent="0.25">
      <c r="A135" s="63" t="str">
        <f>IF('H.M and A Calculation'!A133="", "", 'H.M and A Calculation'!A133)</f>
        <v/>
      </c>
      <c r="B135" s="64" t="str">
        <f>IF('H.M and A Calculation'!T133="", "", 'H.M and A Calculation'!T133)</f>
        <v/>
      </c>
      <c r="C135" s="64" t="str">
        <f>IF('H.M and A Calculation'!U133="", "", 'H.M and A Calculation'!U133)</f>
        <v/>
      </c>
      <c r="D135" s="92"/>
      <c r="E135" s="79" t="str">
        <f t="shared" si="3"/>
        <v/>
      </c>
      <c r="F135" s="105"/>
      <c r="G135" s="105"/>
      <c r="H135" s="105"/>
      <c r="I135" s="105"/>
      <c r="J135" s="105"/>
      <c r="K135" s="105"/>
      <c r="L135" s="105"/>
      <c r="M135" s="105"/>
      <c r="N135" s="105"/>
    </row>
    <row r="136" spans="1:14" ht="15.75" x14ac:dyDescent="0.25">
      <c r="A136" s="61" t="str">
        <f>IF('H.M and A Calculation'!A134="", "", 'H.M and A Calculation'!A134)</f>
        <v/>
      </c>
      <c r="B136" s="62" t="str">
        <f>IF('H.M and A Calculation'!T134="", "", 'H.M and A Calculation'!T134)</f>
        <v/>
      </c>
      <c r="C136" s="62" t="str">
        <f>IF('H.M and A Calculation'!U134="", "", 'H.M and A Calculation'!U134)</f>
        <v/>
      </c>
      <c r="D136" s="92"/>
      <c r="E136" s="78" t="str">
        <f t="shared" si="3"/>
        <v/>
      </c>
      <c r="F136" s="105"/>
      <c r="G136" s="105"/>
      <c r="H136" s="105"/>
      <c r="I136" s="105"/>
      <c r="J136" s="105"/>
      <c r="K136" s="105"/>
      <c r="L136" s="105"/>
      <c r="M136" s="105"/>
      <c r="N136" s="105"/>
    </row>
    <row r="137" spans="1:14" ht="15.75" x14ac:dyDescent="0.25">
      <c r="A137" s="63" t="str">
        <f>IF('H.M and A Calculation'!A135="", "", 'H.M and A Calculation'!A135)</f>
        <v/>
      </c>
      <c r="B137" s="64" t="str">
        <f>IF('H.M and A Calculation'!T135="", "", 'H.M and A Calculation'!T135)</f>
        <v/>
      </c>
      <c r="C137" s="64" t="str">
        <f>IF('H.M and A Calculation'!U135="", "", 'H.M and A Calculation'!U135)</f>
        <v/>
      </c>
      <c r="D137" s="92"/>
      <c r="E137" s="79" t="str">
        <f t="shared" si="3"/>
        <v/>
      </c>
      <c r="F137" s="105"/>
      <c r="G137" s="105"/>
      <c r="H137" s="105"/>
      <c r="I137" s="105"/>
      <c r="J137" s="105"/>
      <c r="K137" s="105"/>
      <c r="L137" s="105"/>
      <c r="M137" s="105"/>
      <c r="N137" s="105"/>
    </row>
    <row r="138" spans="1:14" ht="15.75" x14ac:dyDescent="0.25">
      <c r="A138" s="61" t="str">
        <f>IF('H.M and A Calculation'!A136="", "", 'H.M and A Calculation'!A136)</f>
        <v/>
      </c>
      <c r="B138" s="62" t="str">
        <f>IF('H.M and A Calculation'!T136="", "", 'H.M and A Calculation'!T136)</f>
        <v/>
      </c>
      <c r="C138" s="62" t="str">
        <f>IF('H.M and A Calculation'!U136="", "", 'H.M and A Calculation'!U136)</f>
        <v/>
      </c>
      <c r="D138" s="92"/>
      <c r="E138" s="78" t="str">
        <f t="shared" si="3"/>
        <v/>
      </c>
      <c r="F138" s="105"/>
      <c r="G138" s="105"/>
      <c r="H138" s="105"/>
      <c r="I138" s="105"/>
      <c r="J138" s="105"/>
      <c r="K138" s="105"/>
      <c r="L138" s="105"/>
      <c r="M138" s="105"/>
      <c r="N138" s="105"/>
    </row>
    <row r="139" spans="1:14" ht="15.75" x14ac:dyDescent="0.25">
      <c r="A139" s="63" t="str">
        <f>IF('H.M and A Calculation'!A137="", "", 'H.M and A Calculation'!A137)</f>
        <v/>
      </c>
      <c r="B139" s="64" t="str">
        <f>IF('H.M and A Calculation'!T137="", "", 'H.M and A Calculation'!T137)</f>
        <v/>
      </c>
      <c r="C139" s="64" t="str">
        <f>IF('H.M and A Calculation'!U137="", "", 'H.M and A Calculation'!U137)</f>
        <v/>
      </c>
      <c r="D139" s="92"/>
      <c r="E139" s="79" t="str">
        <f t="shared" si="3"/>
        <v/>
      </c>
      <c r="F139" s="105"/>
      <c r="G139" s="105"/>
      <c r="H139" s="105"/>
      <c r="I139" s="105"/>
      <c r="J139" s="105"/>
      <c r="K139" s="105"/>
      <c r="L139" s="105"/>
      <c r="M139" s="105"/>
      <c r="N139" s="105"/>
    </row>
    <row r="140" spans="1:14" ht="15.75" x14ac:dyDescent="0.25">
      <c r="A140" s="61" t="str">
        <f>IF('H.M and A Calculation'!A138="", "", 'H.M and A Calculation'!A138)</f>
        <v/>
      </c>
      <c r="B140" s="62" t="str">
        <f>IF('H.M and A Calculation'!T138="", "", 'H.M and A Calculation'!T138)</f>
        <v/>
      </c>
      <c r="C140" s="62" t="str">
        <f>IF('H.M and A Calculation'!U138="", "", 'H.M and A Calculation'!U138)</f>
        <v/>
      </c>
      <c r="D140" s="92"/>
      <c r="E140" s="78" t="str">
        <f t="shared" si="3"/>
        <v/>
      </c>
      <c r="F140" s="105"/>
      <c r="G140" s="105"/>
      <c r="H140" s="105"/>
      <c r="I140" s="105"/>
      <c r="J140" s="105"/>
      <c r="K140" s="105"/>
      <c r="L140" s="105"/>
      <c r="M140" s="105"/>
      <c r="N140" s="105"/>
    </row>
    <row r="141" spans="1:14" ht="15.75" x14ac:dyDescent="0.25">
      <c r="A141" s="63" t="str">
        <f>IF('H.M and A Calculation'!A139="", "", 'H.M and A Calculation'!A139)</f>
        <v/>
      </c>
      <c r="B141" s="64" t="str">
        <f>IF('H.M and A Calculation'!T139="", "", 'H.M and A Calculation'!T139)</f>
        <v/>
      </c>
      <c r="C141" s="64" t="str">
        <f>IF('H.M and A Calculation'!U139="", "", 'H.M and A Calculation'!U139)</f>
        <v/>
      </c>
      <c r="D141" s="92"/>
      <c r="E141" s="79" t="str">
        <f t="shared" si="3"/>
        <v/>
      </c>
      <c r="F141" s="105"/>
      <c r="G141" s="105"/>
      <c r="H141" s="105"/>
      <c r="I141" s="105"/>
      <c r="J141" s="105"/>
      <c r="K141" s="105"/>
      <c r="L141" s="105"/>
      <c r="M141" s="105"/>
      <c r="N141" s="105"/>
    </row>
    <row r="142" spans="1:14" ht="15.75" x14ac:dyDescent="0.25">
      <c r="A142" s="61" t="str">
        <f>IF('H.M and A Calculation'!A140="", "", 'H.M and A Calculation'!A140)</f>
        <v/>
      </c>
      <c r="B142" s="62" t="str">
        <f>IF('H.M and A Calculation'!T140="", "", 'H.M and A Calculation'!T140)</f>
        <v/>
      </c>
      <c r="C142" s="62" t="str">
        <f>IF('H.M and A Calculation'!U140="", "", 'H.M and A Calculation'!U140)</f>
        <v/>
      </c>
      <c r="D142" s="92"/>
      <c r="E142" s="78" t="str">
        <f t="shared" si="3"/>
        <v/>
      </c>
      <c r="F142" s="105"/>
      <c r="G142" s="105"/>
      <c r="H142" s="105"/>
      <c r="I142" s="105"/>
      <c r="J142" s="105"/>
      <c r="K142" s="105"/>
      <c r="L142" s="105"/>
      <c r="M142" s="105"/>
      <c r="N142" s="105"/>
    </row>
    <row r="143" spans="1:14" ht="15.75" x14ac:dyDescent="0.25">
      <c r="A143" s="63" t="str">
        <f>IF('H.M and A Calculation'!A141="", "", 'H.M and A Calculation'!A141)</f>
        <v/>
      </c>
      <c r="B143" s="64" t="str">
        <f>IF('H.M and A Calculation'!T141="", "", 'H.M and A Calculation'!T141)</f>
        <v/>
      </c>
      <c r="C143" s="64" t="str">
        <f>IF('H.M and A Calculation'!U141="", "", 'H.M and A Calculation'!U141)</f>
        <v/>
      </c>
      <c r="D143" s="92"/>
      <c r="E143" s="79" t="str">
        <f t="shared" si="3"/>
        <v/>
      </c>
      <c r="F143" s="105"/>
      <c r="G143" s="105"/>
      <c r="H143" s="105"/>
      <c r="I143" s="105"/>
      <c r="J143" s="105"/>
      <c r="K143" s="105"/>
      <c r="L143" s="105"/>
      <c r="M143" s="105"/>
      <c r="N143" s="105"/>
    </row>
    <row r="144" spans="1:14" ht="15.75" x14ac:dyDescent="0.25">
      <c r="A144" s="61" t="str">
        <f>IF('H.M and A Calculation'!A142="", "", 'H.M and A Calculation'!A142)</f>
        <v/>
      </c>
      <c r="B144" s="62" t="str">
        <f>IF('H.M and A Calculation'!T142="", "", 'H.M and A Calculation'!T142)</f>
        <v/>
      </c>
      <c r="C144" s="62" t="str">
        <f>IF('H.M and A Calculation'!U142="", "", 'H.M and A Calculation'!U142)</f>
        <v/>
      </c>
      <c r="D144" s="92"/>
      <c r="E144" s="78" t="str">
        <f t="shared" si="3"/>
        <v/>
      </c>
      <c r="F144" s="105"/>
      <c r="G144" s="105"/>
      <c r="H144" s="105"/>
      <c r="I144" s="105"/>
      <c r="J144" s="105"/>
      <c r="K144" s="105"/>
      <c r="L144" s="105"/>
      <c r="M144" s="105"/>
      <c r="N144" s="105"/>
    </row>
    <row r="145" spans="1:14" ht="15.75" x14ac:dyDescent="0.25">
      <c r="A145" s="63" t="str">
        <f>IF('H.M and A Calculation'!A143="", "", 'H.M and A Calculation'!A143)</f>
        <v/>
      </c>
      <c r="B145" s="64" t="str">
        <f>IF('H.M and A Calculation'!T143="", "", 'H.M and A Calculation'!T143)</f>
        <v/>
      </c>
      <c r="C145" s="64" t="str">
        <f>IF('H.M and A Calculation'!U143="", "", 'H.M and A Calculation'!U143)</f>
        <v/>
      </c>
      <c r="D145" s="92"/>
      <c r="E145" s="79" t="str">
        <f t="shared" si="3"/>
        <v/>
      </c>
      <c r="F145" s="105"/>
      <c r="G145" s="105"/>
      <c r="H145" s="105"/>
      <c r="I145" s="105"/>
      <c r="J145" s="105"/>
      <c r="K145" s="105"/>
      <c r="L145" s="105"/>
      <c r="M145" s="105"/>
      <c r="N145" s="105"/>
    </row>
    <row r="146" spans="1:14" ht="15.75" x14ac:dyDescent="0.25">
      <c r="A146" s="61" t="str">
        <f>IF('H.M and A Calculation'!A144="", "", 'H.M and A Calculation'!A144)</f>
        <v/>
      </c>
      <c r="B146" s="62" t="str">
        <f>IF('H.M and A Calculation'!T144="", "", 'H.M and A Calculation'!T144)</f>
        <v/>
      </c>
      <c r="C146" s="62" t="str">
        <f>IF('H.M and A Calculation'!U144="", "", 'H.M and A Calculation'!U144)</f>
        <v/>
      </c>
      <c r="D146" s="92"/>
      <c r="E146" s="78" t="str">
        <f t="shared" si="3"/>
        <v/>
      </c>
      <c r="F146" s="105"/>
      <c r="G146" s="105"/>
      <c r="H146" s="105"/>
      <c r="I146" s="105"/>
      <c r="J146" s="105"/>
      <c r="K146" s="105"/>
      <c r="L146" s="105"/>
      <c r="M146" s="105"/>
      <c r="N146" s="105"/>
    </row>
    <row r="147" spans="1:14" ht="15.75" x14ac:dyDescent="0.25">
      <c r="A147" s="63" t="str">
        <f>IF('H.M and A Calculation'!A145="", "", 'H.M and A Calculation'!A145)</f>
        <v/>
      </c>
      <c r="B147" s="64" t="str">
        <f>IF('H.M and A Calculation'!T145="", "", 'H.M and A Calculation'!T145)</f>
        <v/>
      </c>
      <c r="C147" s="64" t="str">
        <f>IF('H.M and A Calculation'!U145="", "", 'H.M and A Calculation'!U145)</f>
        <v/>
      </c>
      <c r="D147" s="92"/>
      <c r="E147" s="79" t="str">
        <f t="shared" si="3"/>
        <v/>
      </c>
      <c r="F147" s="105"/>
      <c r="G147" s="105"/>
      <c r="H147" s="105"/>
      <c r="I147" s="105"/>
      <c r="J147" s="105"/>
      <c r="K147" s="105"/>
      <c r="L147" s="105"/>
      <c r="M147" s="105"/>
      <c r="N147" s="105"/>
    </row>
    <row r="148" spans="1:14" ht="15.75" x14ac:dyDescent="0.25">
      <c r="A148" s="61" t="str">
        <f>IF('H.M and A Calculation'!A146="", "", 'H.M and A Calculation'!A146)</f>
        <v/>
      </c>
      <c r="B148" s="62" t="str">
        <f>IF('H.M and A Calculation'!T146="", "", 'H.M and A Calculation'!T146)</f>
        <v/>
      </c>
      <c r="C148" s="62" t="str">
        <f>IF('H.M and A Calculation'!U146="", "", 'H.M and A Calculation'!U146)</f>
        <v/>
      </c>
      <c r="D148" s="92"/>
      <c r="E148" s="78" t="str">
        <f t="shared" si="3"/>
        <v/>
      </c>
      <c r="F148" s="105"/>
      <c r="G148" s="105"/>
      <c r="H148" s="105"/>
      <c r="I148" s="105"/>
      <c r="J148" s="105"/>
      <c r="K148" s="105"/>
      <c r="L148" s="105"/>
      <c r="M148" s="105"/>
      <c r="N148" s="105"/>
    </row>
    <row r="149" spans="1:14" ht="15.75" x14ac:dyDescent="0.25">
      <c r="A149" s="63" t="str">
        <f>IF('H.M and A Calculation'!A147="", "", 'H.M and A Calculation'!A147)</f>
        <v/>
      </c>
      <c r="B149" s="64" t="str">
        <f>IF('H.M and A Calculation'!T147="", "", 'H.M and A Calculation'!T147)</f>
        <v/>
      </c>
      <c r="C149" s="64" t="str">
        <f>IF('H.M and A Calculation'!U147="", "", 'H.M and A Calculation'!U147)</f>
        <v/>
      </c>
      <c r="D149" s="92"/>
      <c r="E149" s="79" t="str">
        <f t="shared" si="3"/>
        <v/>
      </c>
      <c r="F149" s="105"/>
      <c r="G149" s="105"/>
      <c r="H149" s="105"/>
      <c r="I149" s="105"/>
      <c r="J149" s="105"/>
      <c r="K149" s="105"/>
      <c r="L149" s="105"/>
      <c r="M149" s="105"/>
      <c r="N149" s="105"/>
    </row>
    <row r="150" spans="1:14" ht="15.75" x14ac:dyDescent="0.25">
      <c r="A150" s="61" t="str">
        <f>IF('H.M and A Calculation'!A148="", "", 'H.M and A Calculation'!A148)</f>
        <v/>
      </c>
      <c r="B150" s="62" t="str">
        <f>IF('H.M and A Calculation'!T148="", "", 'H.M and A Calculation'!T148)</f>
        <v/>
      </c>
      <c r="C150" s="62" t="str">
        <f>IF('H.M and A Calculation'!U148="", "", 'H.M and A Calculation'!U148)</f>
        <v/>
      </c>
      <c r="D150" s="92"/>
      <c r="E150" s="78" t="str">
        <f t="shared" si="3"/>
        <v/>
      </c>
      <c r="F150" s="105"/>
      <c r="G150" s="105"/>
      <c r="H150" s="105"/>
      <c r="I150" s="105"/>
      <c r="J150" s="105"/>
      <c r="K150" s="105"/>
      <c r="L150" s="105"/>
      <c r="M150" s="105"/>
      <c r="N150" s="105"/>
    </row>
    <row r="151" spans="1:14" ht="15.75" x14ac:dyDescent="0.25">
      <c r="A151" s="63" t="str">
        <f>IF('H.M and A Calculation'!A149="", "", 'H.M and A Calculation'!A149)</f>
        <v/>
      </c>
      <c r="B151" s="64" t="str">
        <f>IF('H.M and A Calculation'!T149="", "", 'H.M and A Calculation'!T149)</f>
        <v/>
      </c>
      <c r="C151" s="64" t="str">
        <f>IF('H.M and A Calculation'!U149="", "", 'H.M and A Calculation'!U149)</f>
        <v/>
      </c>
      <c r="D151" s="92"/>
      <c r="E151" s="79" t="str">
        <f t="shared" si="3"/>
        <v/>
      </c>
      <c r="F151" s="105"/>
      <c r="G151" s="105"/>
      <c r="H151" s="105"/>
      <c r="I151" s="105"/>
      <c r="J151" s="105"/>
      <c r="K151" s="105"/>
      <c r="L151" s="105"/>
      <c r="M151" s="105"/>
      <c r="N151" s="105"/>
    </row>
    <row r="152" spans="1:14" ht="15.75" x14ac:dyDescent="0.25">
      <c r="A152" s="61" t="str">
        <f>IF('H.M and A Calculation'!A150="", "", 'H.M and A Calculation'!A150)</f>
        <v/>
      </c>
      <c r="B152" s="62" t="str">
        <f>IF('H.M and A Calculation'!T150="", "", 'H.M and A Calculation'!T150)</f>
        <v/>
      </c>
      <c r="C152" s="62" t="str">
        <f>IF('H.M and A Calculation'!U150="", "", 'H.M and A Calculation'!U150)</f>
        <v/>
      </c>
      <c r="D152" s="92"/>
      <c r="E152" s="78" t="str">
        <f t="shared" si="3"/>
        <v/>
      </c>
      <c r="F152" s="105"/>
      <c r="G152" s="105"/>
      <c r="H152" s="105"/>
      <c r="I152" s="105"/>
      <c r="J152" s="105"/>
      <c r="K152" s="105"/>
      <c r="L152" s="105"/>
      <c r="M152" s="105"/>
      <c r="N152" s="105"/>
    </row>
    <row r="153" spans="1:14" ht="15.75" x14ac:dyDescent="0.25">
      <c r="A153" s="63" t="str">
        <f>IF('H.M and A Calculation'!A151="", "", 'H.M and A Calculation'!A151)</f>
        <v/>
      </c>
      <c r="B153" s="64" t="str">
        <f>IF('H.M and A Calculation'!T151="", "", 'H.M and A Calculation'!T151)</f>
        <v/>
      </c>
      <c r="C153" s="64" t="str">
        <f>IF('H.M and A Calculation'!U151="", "", 'H.M and A Calculation'!U151)</f>
        <v/>
      </c>
      <c r="D153" s="92"/>
      <c r="E153" s="79" t="str">
        <f t="shared" si="3"/>
        <v/>
      </c>
      <c r="F153" s="105"/>
      <c r="G153" s="105"/>
      <c r="H153" s="105"/>
      <c r="I153" s="105"/>
      <c r="J153" s="105"/>
      <c r="K153" s="105"/>
      <c r="L153" s="105"/>
      <c r="M153" s="105"/>
      <c r="N153" s="105"/>
    </row>
    <row r="154" spans="1:14" ht="15.75" x14ac:dyDescent="0.25">
      <c r="A154" s="61" t="str">
        <f>IF('H.M and A Calculation'!A152="", "", 'H.M and A Calculation'!A152)</f>
        <v/>
      </c>
      <c r="B154" s="62" t="str">
        <f>IF('H.M and A Calculation'!T152="", "", 'H.M and A Calculation'!T152)</f>
        <v/>
      </c>
      <c r="C154" s="62" t="str">
        <f>IF('H.M and A Calculation'!U152="", "", 'H.M and A Calculation'!U152)</f>
        <v/>
      </c>
      <c r="D154" s="92"/>
      <c r="E154" s="78" t="str">
        <f t="shared" si="3"/>
        <v/>
      </c>
      <c r="F154" s="105"/>
      <c r="G154" s="105"/>
      <c r="H154" s="105"/>
      <c r="I154" s="105"/>
      <c r="J154" s="105"/>
      <c r="K154" s="105"/>
      <c r="L154" s="105"/>
      <c r="M154" s="105"/>
      <c r="N154" s="105"/>
    </row>
    <row r="155" spans="1:14" ht="15.75" x14ac:dyDescent="0.25">
      <c r="A155" s="63" t="str">
        <f>IF('H.M and A Calculation'!A153="", "", 'H.M and A Calculation'!A153)</f>
        <v/>
      </c>
      <c r="B155" s="64" t="str">
        <f>IF('H.M and A Calculation'!T153="", "", 'H.M and A Calculation'!T153)</f>
        <v/>
      </c>
      <c r="C155" s="64" t="str">
        <f>IF('H.M and A Calculation'!U153="", "", 'H.M and A Calculation'!U153)</f>
        <v/>
      </c>
      <c r="D155" s="92"/>
      <c r="E155" s="79" t="str">
        <f t="shared" si="3"/>
        <v/>
      </c>
      <c r="F155" s="105"/>
      <c r="G155" s="105"/>
      <c r="H155" s="105"/>
      <c r="I155" s="105"/>
      <c r="J155" s="105"/>
      <c r="K155" s="105"/>
      <c r="L155" s="105"/>
      <c r="M155" s="105"/>
      <c r="N155" s="105"/>
    </row>
    <row r="156" spans="1:14" ht="15.75" x14ac:dyDescent="0.25">
      <c r="A156" s="61" t="str">
        <f>IF('H.M and A Calculation'!A154="", "", 'H.M and A Calculation'!A154)</f>
        <v/>
      </c>
      <c r="B156" s="62" t="str">
        <f>IF('H.M and A Calculation'!T154="", "", 'H.M and A Calculation'!T154)</f>
        <v/>
      </c>
      <c r="C156" s="62" t="str">
        <f>IF('H.M and A Calculation'!U154="", "", 'H.M and A Calculation'!U154)</f>
        <v/>
      </c>
      <c r="D156" s="92"/>
      <c r="E156" s="78" t="str">
        <f t="shared" si="3"/>
        <v/>
      </c>
      <c r="F156" s="105"/>
      <c r="G156" s="105"/>
      <c r="H156" s="105"/>
      <c r="I156" s="105"/>
      <c r="J156" s="105"/>
      <c r="K156" s="105"/>
      <c r="L156" s="105"/>
      <c r="M156" s="105"/>
      <c r="N156" s="105"/>
    </row>
    <row r="157" spans="1:14" ht="15.75" x14ac:dyDescent="0.25">
      <c r="A157" s="63" t="str">
        <f>IF('H.M and A Calculation'!A155="", "", 'H.M and A Calculation'!A155)</f>
        <v/>
      </c>
      <c r="B157" s="64" t="str">
        <f>IF('H.M and A Calculation'!T155="", "", 'H.M and A Calculation'!T155)</f>
        <v/>
      </c>
      <c r="C157" s="64" t="str">
        <f>IF('H.M and A Calculation'!U155="", "", 'H.M and A Calculation'!U155)</f>
        <v/>
      </c>
      <c r="D157" s="92"/>
      <c r="E157" s="79" t="str">
        <f t="shared" si="3"/>
        <v/>
      </c>
      <c r="F157" s="105"/>
      <c r="G157" s="105"/>
      <c r="H157" s="105"/>
      <c r="I157" s="105"/>
      <c r="J157" s="105"/>
      <c r="K157" s="105"/>
      <c r="L157" s="105"/>
      <c r="M157" s="105"/>
      <c r="N157" s="105"/>
    </row>
    <row r="158" spans="1:14" ht="15.75" x14ac:dyDescent="0.25">
      <c r="A158" s="61" t="str">
        <f>IF('H.M and A Calculation'!A156="", "", 'H.M and A Calculation'!A156)</f>
        <v/>
      </c>
      <c r="B158" s="62" t="str">
        <f>IF('H.M and A Calculation'!T156="", "", 'H.M and A Calculation'!T156)</f>
        <v/>
      </c>
      <c r="C158" s="62" t="str">
        <f>IF('H.M and A Calculation'!U156="", "", 'H.M and A Calculation'!U156)</f>
        <v/>
      </c>
      <c r="D158" s="92"/>
      <c r="E158" s="78" t="str">
        <f t="shared" si="3"/>
        <v/>
      </c>
      <c r="F158" s="105"/>
      <c r="G158" s="105"/>
      <c r="H158" s="105"/>
      <c r="I158" s="105"/>
      <c r="J158" s="105"/>
      <c r="K158" s="105"/>
      <c r="L158" s="105"/>
      <c r="M158" s="105"/>
      <c r="N158" s="105"/>
    </row>
    <row r="159" spans="1:14" ht="15.75" x14ac:dyDescent="0.25">
      <c r="A159" s="63" t="str">
        <f>IF('H.M and A Calculation'!A157="", "", 'H.M and A Calculation'!A157)</f>
        <v/>
      </c>
      <c r="B159" s="64" t="str">
        <f>IF('H.M and A Calculation'!T157="", "", 'H.M and A Calculation'!T157)</f>
        <v/>
      </c>
      <c r="C159" s="64" t="str">
        <f>IF('H.M and A Calculation'!U157="", "", 'H.M and A Calculation'!U157)</f>
        <v/>
      </c>
      <c r="D159" s="92"/>
      <c r="E159" s="79" t="str">
        <f t="shared" si="3"/>
        <v/>
      </c>
      <c r="F159" s="105"/>
      <c r="G159" s="105"/>
      <c r="H159" s="105"/>
      <c r="I159" s="105"/>
      <c r="J159" s="105"/>
      <c r="K159" s="105"/>
      <c r="L159" s="105"/>
      <c r="M159" s="105"/>
      <c r="N159" s="105"/>
    </row>
    <row r="160" spans="1:14" ht="15.75" x14ac:dyDescent="0.25">
      <c r="A160" s="61" t="str">
        <f>IF('H.M and A Calculation'!A158="", "", 'H.M and A Calculation'!A158)</f>
        <v/>
      </c>
      <c r="B160" s="62" t="str">
        <f>IF('H.M and A Calculation'!T158="", "", 'H.M and A Calculation'!T158)</f>
        <v/>
      </c>
      <c r="C160" s="62" t="str">
        <f>IF('H.M and A Calculation'!U158="", "", 'H.M and A Calculation'!U158)</f>
        <v/>
      </c>
      <c r="D160" s="92"/>
      <c r="E160" s="78" t="str">
        <f t="shared" si="3"/>
        <v/>
      </c>
      <c r="F160" s="105"/>
      <c r="G160" s="105"/>
      <c r="H160" s="105"/>
      <c r="I160" s="105"/>
      <c r="J160" s="105"/>
      <c r="K160" s="105"/>
      <c r="L160" s="105"/>
      <c r="M160" s="105"/>
      <c r="N160" s="105"/>
    </row>
    <row r="161" spans="1:14" ht="15.75" x14ac:dyDescent="0.25">
      <c r="A161" s="63" t="str">
        <f>IF('H.M and A Calculation'!A159="", "", 'H.M and A Calculation'!A159)</f>
        <v/>
      </c>
      <c r="B161" s="64" t="str">
        <f>IF('H.M and A Calculation'!T159="", "", 'H.M and A Calculation'!T159)</f>
        <v/>
      </c>
      <c r="C161" s="64" t="str">
        <f>IF('H.M and A Calculation'!U159="", "", 'H.M and A Calculation'!U159)</f>
        <v/>
      </c>
      <c r="D161" s="92"/>
      <c r="E161" s="79" t="str">
        <f t="shared" si="3"/>
        <v/>
      </c>
      <c r="F161" s="105"/>
      <c r="G161" s="105"/>
      <c r="H161" s="105"/>
      <c r="I161" s="105"/>
      <c r="J161" s="105"/>
      <c r="K161" s="105"/>
      <c r="L161" s="105"/>
      <c r="M161" s="105"/>
      <c r="N161" s="105"/>
    </row>
    <row r="162" spans="1:14" ht="15.75" x14ac:dyDescent="0.25">
      <c r="A162" s="61" t="str">
        <f>IF('H.M and A Calculation'!A160="", "", 'H.M and A Calculation'!A160)</f>
        <v/>
      </c>
      <c r="B162" s="62" t="str">
        <f>IF('H.M and A Calculation'!T160="", "", 'H.M and A Calculation'!T160)</f>
        <v/>
      </c>
      <c r="C162" s="62" t="str">
        <f>IF('H.M and A Calculation'!U160="", "", 'H.M and A Calculation'!U160)</f>
        <v/>
      </c>
      <c r="D162" s="92"/>
      <c r="E162" s="78" t="str">
        <f t="shared" si="3"/>
        <v/>
      </c>
      <c r="F162" s="105"/>
      <c r="G162" s="105"/>
      <c r="H162" s="105"/>
      <c r="I162" s="105"/>
      <c r="J162" s="105"/>
      <c r="K162" s="105"/>
      <c r="L162" s="105"/>
      <c r="M162" s="105"/>
      <c r="N162" s="105"/>
    </row>
    <row r="163" spans="1:14" ht="15.75" x14ac:dyDescent="0.25">
      <c r="A163" s="63" t="str">
        <f>IF('H.M and A Calculation'!A161="", "", 'H.M and A Calculation'!A161)</f>
        <v/>
      </c>
      <c r="B163" s="64" t="str">
        <f>IF('H.M and A Calculation'!T161="", "", 'H.M and A Calculation'!T161)</f>
        <v/>
      </c>
      <c r="C163" s="64" t="str">
        <f>IF('H.M and A Calculation'!U161="", "", 'H.M and A Calculation'!U161)</f>
        <v/>
      </c>
      <c r="D163" s="92"/>
      <c r="E163" s="79" t="str">
        <f t="shared" si="3"/>
        <v/>
      </c>
      <c r="F163" s="105"/>
      <c r="G163" s="105"/>
      <c r="H163" s="105"/>
      <c r="I163" s="105"/>
      <c r="J163" s="105"/>
      <c r="K163" s="105"/>
      <c r="L163" s="105"/>
      <c r="M163" s="105"/>
      <c r="N163" s="105"/>
    </row>
    <row r="164" spans="1:14" ht="15.75" x14ac:dyDescent="0.25">
      <c r="A164" s="61" t="str">
        <f>IF('H.M and A Calculation'!A162="", "", 'H.M and A Calculation'!A162)</f>
        <v/>
      </c>
      <c r="B164" s="62" t="str">
        <f>IF('H.M and A Calculation'!T162="", "", 'H.M and A Calculation'!T162)</f>
        <v/>
      </c>
      <c r="C164" s="62" t="str">
        <f>IF('H.M and A Calculation'!U162="", "", 'H.M and A Calculation'!U162)</f>
        <v/>
      </c>
      <c r="D164" s="92"/>
      <c r="E164" s="78" t="str">
        <f t="shared" si="3"/>
        <v/>
      </c>
      <c r="F164" s="105"/>
      <c r="G164" s="105"/>
      <c r="H164" s="105"/>
      <c r="I164" s="105"/>
      <c r="J164" s="105"/>
      <c r="K164" s="105"/>
      <c r="L164" s="105"/>
      <c r="M164" s="105"/>
      <c r="N164" s="105"/>
    </row>
    <row r="165" spans="1:14" ht="15.75" x14ac:dyDescent="0.25">
      <c r="A165" s="63" t="str">
        <f>IF('H.M and A Calculation'!A163="", "", 'H.M and A Calculation'!A163)</f>
        <v/>
      </c>
      <c r="B165" s="64" t="str">
        <f>IF('H.M and A Calculation'!T163="", "", 'H.M and A Calculation'!T163)</f>
        <v/>
      </c>
      <c r="C165" s="64" t="str">
        <f>IF('H.M and A Calculation'!U163="", "", 'H.M and A Calculation'!U163)</f>
        <v/>
      </c>
      <c r="D165" s="92"/>
      <c r="E165" s="79" t="str">
        <f t="shared" si="3"/>
        <v/>
      </c>
      <c r="F165" s="105"/>
      <c r="G165" s="105"/>
      <c r="H165" s="105"/>
      <c r="I165" s="105"/>
      <c r="J165" s="105"/>
      <c r="K165" s="105"/>
      <c r="L165" s="105"/>
      <c r="M165" s="105"/>
      <c r="N165" s="105"/>
    </row>
    <row r="166" spans="1:14" ht="15.75" x14ac:dyDescent="0.25">
      <c r="A166" s="61" t="str">
        <f>IF('H.M and A Calculation'!A164="", "", 'H.M and A Calculation'!A164)</f>
        <v/>
      </c>
      <c r="B166" s="62" t="str">
        <f>IF('H.M and A Calculation'!T164="", "", 'H.M and A Calculation'!T164)</f>
        <v/>
      </c>
      <c r="C166" s="62" t="str">
        <f>IF('H.M and A Calculation'!U164="", "", 'H.M and A Calculation'!U164)</f>
        <v/>
      </c>
      <c r="D166" s="92"/>
      <c r="E166" s="78" t="str">
        <f t="shared" si="3"/>
        <v/>
      </c>
      <c r="F166" s="105"/>
      <c r="G166" s="105"/>
      <c r="H166" s="105"/>
      <c r="I166" s="105"/>
      <c r="J166" s="105"/>
      <c r="K166" s="105"/>
      <c r="L166" s="105"/>
      <c r="M166" s="105"/>
      <c r="N166" s="105"/>
    </row>
    <row r="167" spans="1:14" ht="15.75" x14ac:dyDescent="0.25">
      <c r="A167" s="63" t="str">
        <f>IF('H.M and A Calculation'!A165="", "", 'H.M and A Calculation'!A165)</f>
        <v/>
      </c>
      <c r="B167" s="64" t="str">
        <f>IF('H.M and A Calculation'!T165="", "", 'H.M and A Calculation'!T165)</f>
        <v/>
      </c>
      <c r="C167" s="64" t="str">
        <f>IF('H.M and A Calculation'!U165="", "", 'H.M and A Calculation'!U165)</f>
        <v/>
      </c>
      <c r="D167" s="92"/>
      <c r="E167" s="79" t="str">
        <f t="shared" si="3"/>
        <v/>
      </c>
      <c r="F167" s="105"/>
      <c r="G167" s="105"/>
      <c r="H167" s="105"/>
      <c r="I167" s="105"/>
      <c r="J167" s="105"/>
      <c r="K167" s="105"/>
      <c r="L167" s="105"/>
      <c r="M167" s="105"/>
      <c r="N167" s="105"/>
    </row>
    <row r="168" spans="1:14" ht="15.75" x14ac:dyDescent="0.25">
      <c r="A168" s="61" t="str">
        <f>IF('H.M and A Calculation'!A166="", "", 'H.M and A Calculation'!A166)</f>
        <v/>
      </c>
      <c r="B168" s="62" t="str">
        <f>IF('H.M and A Calculation'!T166="", "", 'H.M and A Calculation'!T166)</f>
        <v/>
      </c>
      <c r="C168" s="62" t="str">
        <f>IF('H.M and A Calculation'!U166="", "", 'H.M and A Calculation'!U166)</f>
        <v/>
      </c>
      <c r="D168" s="92"/>
      <c r="E168" s="78" t="str">
        <f t="shared" si="3"/>
        <v/>
      </c>
      <c r="F168" s="105"/>
      <c r="G168" s="105"/>
      <c r="H168" s="105"/>
      <c r="I168" s="105"/>
      <c r="J168" s="105"/>
      <c r="K168" s="105"/>
      <c r="L168" s="105"/>
      <c r="M168" s="105"/>
      <c r="N168" s="105"/>
    </row>
    <row r="169" spans="1:14" ht="15.75" x14ac:dyDescent="0.25">
      <c r="A169" s="63" t="str">
        <f>IF('H.M and A Calculation'!A167="", "", 'H.M and A Calculation'!A167)</f>
        <v/>
      </c>
      <c r="B169" s="64" t="str">
        <f>IF('H.M and A Calculation'!T167="", "", 'H.M and A Calculation'!T167)</f>
        <v/>
      </c>
      <c r="C169" s="64" t="str">
        <f>IF('H.M and A Calculation'!U167="", "", 'H.M and A Calculation'!U167)</f>
        <v/>
      </c>
      <c r="D169" s="92"/>
      <c r="E169" s="79" t="str">
        <f t="shared" si="3"/>
        <v/>
      </c>
      <c r="F169" s="105"/>
      <c r="G169" s="105"/>
      <c r="H169" s="105"/>
      <c r="I169" s="105"/>
      <c r="J169" s="105"/>
      <c r="K169" s="105"/>
      <c r="L169" s="105"/>
      <c r="M169" s="105"/>
      <c r="N169" s="105"/>
    </row>
    <row r="170" spans="1:14" ht="15.75" x14ac:dyDescent="0.25">
      <c r="A170" s="61" t="str">
        <f>IF('H.M and A Calculation'!A168="", "", 'H.M and A Calculation'!A168)</f>
        <v/>
      </c>
      <c r="B170" s="62" t="str">
        <f>IF('H.M and A Calculation'!T168="", "", 'H.M and A Calculation'!T168)</f>
        <v/>
      </c>
      <c r="C170" s="62" t="str">
        <f>IF('H.M and A Calculation'!U168="", "", 'H.M and A Calculation'!U168)</f>
        <v/>
      </c>
      <c r="D170" s="92"/>
      <c r="E170" s="78" t="str">
        <f t="shared" si="3"/>
        <v/>
      </c>
      <c r="F170" s="105"/>
      <c r="G170" s="105"/>
      <c r="H170" s="105"/>
      <c r="I170" s="105"/>
      <c r="J170" s="105"/>
      <c r="K170" s="105"/>
      <c r="L170" s="105"/>
      <c r="M170" s="105"/>
      <c r="N170" s="105"/>
    </row>
    <row r="171" spans="1:14" ht="15.75" x14ac:dyDescent="0.25">
      <c r="A171" s="63" t="str">
        <f>IF('H.M and A Calculation'!A169="", "", 'H.M and A Calculation'!A169)</f>
        <v/>
      </c>
      <c r="B171" s="64" t="str">
        <f>IF('H.M and A Calculation'!T169="", "", 'H.M and A Calculation'!T169)</f>
        <v/>
      </c>
      <c r="C171" s="64" t="str">
        <f>IF('H.M and A Calculation'!U169="", "", 'H.M and A Calculation'!U169)</f>
        <v/>
      </c>
      <c r="D171" s="92"/>
      <c r="E171" s="79" t="str">
        <f t="shared" si="3"/>
        <v/>
      </c>
      <c r="F171" s="105"/>
      <c r="G171" s="105"/>
      <c r="H171" s="105"/>
      <c r="I171" s="105"/>
      <c r="J171" s="105"/>
      <c r="K171" s="105"/>
      <c r="L171" s="105"/>
      <c r="M171" s="105"/>
      <c r="N171" s="105"/>
    </row>
    <row r="172" spans="1:14" ht="15.75" x14ac:dyDescent="0.25">
      <c r="A172" s="61" t="str">
        <f>IF('H.M and A Calculation'!A170="", "", 'H.M and A Calculation'!A170)</f>
        <v/>
      </c>
      <c r="B172" s="62" t="str">
        <f>IF('H.M and A Calculation'!T170="", "", 'H.M and A Calculation'!T170)</f>
        <v/>
      </c>
      <c r="C172" s="62" t="str">
        <f>IF('H.M and A Calculation'!U170="", "", 'H.M and A Calculation'!U170)</f>
        <v/>
      </c>
      <c r="D172" s="92"/>
      <c r="E172" s="78" t="str">
        <f t="shared" si="3"/>
        <v/>
      </c>
      <c r="F172" s="105"/>
      <c r="G172" s="105"/>
      <c r="H172" s="105"/>
      <c r="I172" s="105"/>
      <c r="J172" s="105"/>
      <c r="K172" s="105"/>
      <c r="L172" s="105"/>
      <c r="M172" s="105"/>
      <c r="N172" s="105"/>
    </row>
    <row r="173" spans="1:14" ht="15.75" x14ac:dyDescent="0.25">
      <c r="A173" s="63" t="str">
        <f>IF('H.M and A Calculation'!A171="", "", 'H.M and A Calculation'!A171)</f>
        <v/>
      </c>
      <c r="B173" s="64" t="str">
        <f>IF('H.M and A Calculation'!T171="", "", 'H.M and A Calculation'!T171)</f>
        <v/>
      </c>
      <c r="C173" s="64" t="str">
        <f>IF('H.M and A Calculation'!U171="", "", 'H.M and A Calculation'!U171)</f>
        <v/>
      </c>
      <c r="D173" s="92"/>
      <c r="E173" s="79" t="str">
        <f t="shared" si="3"/>
        <v/>
      </c>
      <c r="F173" s="105"/>
      <c r="G173" s="105"/>
      <c r="H173" s="105"/>
      <c r="I173" s="105"/>
      <c r="J173" s="105"/>
      <c r="K173" s="105"/>
      <c r="L173" s="105"/>
      <c r="M173" s="105"/>
      <c r="N173" s="105"/>
    </row>
    <row r="174" spans="1:14" ht="15.75" x14ac:dyDescent="0.25">
      <c r="A174" s="61" t="str">
        <f>IF('H.M and A Calculation'!A172="", "", 'H.M and A Calculation'!A172)</f>
        <v/>
      </c>
      <c r="B174" s="62" t="str">
        <f>IF('H.M and A Calculation'!T172="", "", 'H.M and A Calculation'!T172)</f>
        <v/>
      </c>
      <c r="C174" s="62" t="str">
        <f>IF('H.M and A Calculation'!U172="", "", 'H.M and A Calculation'!U172)</f>
        <v/>
      </c>
      <c r="D174" s="92"/>
      <c r="E174" s="78" t="str">
        <f t="shared" si="3"/>
        <v/>
      </c>
      <c r="F174" s="105"/>
      <c r="G174" s="105"/>
      <c r="H174" s="105"/>
      <c r="I174" s="105"/>
      <c r="J174" s="105"/>
      <c r="K174" s="105"/>
      <c r="L174" s="105"/>
      <c r="M174" s="105"/>
      <c r="N174" s="105"/>
    </row>
    <row r="175" spans="1:14" ht="15.75" x14ac:dyDescent="0.25">
      <c r="A175" s="63" t="str">
        <f>IF('H.M and A Calculation'!A173="", "", 'H.M and A Calculation'!A173)</f>
        <v/>
      </c>
      <c r="B175" s="64" t="str">
        <f>IF('H.M and A Calculation'!T173="", "", 'H.M and A Calculation'!T173)</f>
        <v/>
      </c>
      <c r="C175" s="64" t="str">
        <f>IF('H.M and A Calculation'!U173="", "", 'H.M and A Calculation'!U173)</f>
        <v/>
      </c>
      <c r="D175" s="92"/>
      <c r="E175" s="79" t="str">
        <f t="shared" si="3"/>
        <v/>
      </c>
      <c r="F175" s="105"/>
      <c r="G175" s="105"/>
      <c r="H175" s="105"/>
      <c r="I175" s="105"/>
      <c r="J175" s="105"/>
      <c r="K175" s="105"/>
      <c r="L175" s="105"/>
      <c r="M175" s="105"/>
      <c r="N175" s="105"/>
    </row>
    <row r="176" spans="1:14" ht="15.75" x14ac:dyDescent="0.25">
      <c r="A176" s="61" t="str">
        <f>IF('H.M and A Calculation'!A174="", "", 'H.M and A Calculation'!A174)</f>
        <v/>
      </c>
      <c r="B176" s="62" t="str">
        <f>IF('H.M and A Calculation'!T174="", "", 'H.M and A Calculation'!T174)</f>
        <v/>
      </c>
      <c r="C176" s="62" t="str">
        <f>IF('H.M and A Calculation'!U174="", "", 'H.M and A Calculation'!U174)</f>
        <v/>
      </c>
      <c r="D176" s="92"/>
      <c r="E176" s="78" t="str">
        <f t="shared" si="3"/>
        <v/>
      </c>
      <c r="F176" s="105"/>
      <c r="G176" s="105"/>
      <c r="H176" s="105"/>
      <c r="I176" s="105"/>
      <c r="J176" s="105"/>
      <c r="K176" s="105"/>
      <c r="L176" s="105"/>
      <c r="M176" s="105"/>
      <c r="N176" s="105"/>
    </row>
    <row r="177" spans="1:14" ht="15.75" x14ac:dyDescent="0.25">
      <c r="A177" s="63" t="str">
        <f>IF('H.M and A Calculation'!A175="", "", 'H.M and A Calculation'!A175)</f>
        <v/>
      </c>
      <c r="B177" s="64" t="str">
        <f>IF('H.M and A Calculation'!T175="", "", 'H.M and A Calculation'!T175)</f>
        <v/>
      </c>
      <c r="C177" s="64" t="str">
        <f>IF('H.M and A Calculation'!U175="", "", 'H.M and A Calculation'!U175)</f>
        <v/>
      </c>
      <c r="D177" s="92"/>
      <c r="E177" s="79" t="str">
        <f t="shared" si="3"/>
        <v/>
      </c>
      <c r="F177" s="105"/>
      <c r="G177" s="105"/>
      <c r="H177" s="105"/>
      <c r="I177" s="105"/>
      <c r="J177" s="105"/>
      <c r="K177" s="105"/>
      <c r="L177" s="105"/>
      <c r="M177" s="105"/>
      <c r="N177" s="105"/>
    </row>
    <row r="178" spans="1:14" ht="15.75" x14ac:dyDescent="0.25">
      <c r="A178" s="61" t="str">
        <f>IF('H.M and A Calculation'!A176="", "", 'H.M and A Calculation'!A176)</f>
        <v/>
      </c>
      <c r="B178" s="62" t="str">
        <f>IF('H.M and A Calculation'!T176="", "", 'H.M and A Calculation'!T176)</f>
        <v/>
      </c>
      <c r="C178" s="62" t="str">
        <f>IF('H.M and A Calculation'!U176="", "", 'H.M and A Calculation'!U176)</f>
        <v/>
      </c>
      <c r="D178" s="92"/>
      <c r="E178" s="78" t="str">
        <f t="shared" si="3"/>
        <v/>
      </c>
      <c r="F178" s="105"/>
      <c r="G178" s="105"/>
      <c r="H178" s="105"/>
      <c r="I178" s="105"/>
      <c r="J178" s="105"/>
      <c r="K178" s="105"/>
      <c r="L178" s="105"/>
      <c r="M178" s="105"/>
      <c r="N178" s="105"/>
    </row>
    <row r="179" spans="1:14" ht="15.75" x14ac:dyDescent="0.25">
      <c r="A179" s="63" t="str">
        <f>IF('H.M and A Calculation'!A177="", "", 'H.M and A Calculation'!A177)</f>
        <v/>
      </c>
      <c r="B179" s="64" t="str">
        <f>IF('H.M and A Calculation'!T177="", "", 'H.M and A Calculation'!T177)</f>
        <v/>
      </c>
      <c r="C179" s="64" t="str">
        <f>IF('H.M and A Calculation'!U177="", "", 'H.M and A Calculation'!U177)</f>
        <v/>
      </c>
      <c r="D179" s="92"/>
      <c r="E179" s="79" t="str">
        <f t="shared" si="3"/>
        <v/>
      </c>
      <c r="F179" s="105"/>
      <c r="G179" s="105"/>
      <c r="H179" s="105"/>
      <c r="I179" s="105"/>
      <c r="J179" s="105"/>
      <c r="K179" s="105"/>
      <c r="L179" s="105"/>
      <c r="M179" s="105"/>
      <c r="N179" s="105"/>
    </row>
    <row r="180" spans="1:14" ht="15.75" x14ac:dyDescent="0.25">
      <c r="A180" s="61" t="str">
        <f>IF('H.M and A Calculation'!A178="", "", 'H.M and A Calculation'!A178)</f>
        <v/>
      </c>
      <c r="B180" s="62" t="str">
        <f>IF('H.M and A Calculation'!T178="", "", 'H.M and A Calculation'!T178)</f>
        <v/>
      </c>
      <c r="C180" s="62" t="str">
        <f>IF('H.M and A Calculation'!U178="", "", 'H.M and A Calculation'!U178)</f>
        <v/>
      </c>
      <c r="D180" s="92"/>
      <c r="E180" s="78" t="str">
        <f t="shared" si="3"/>
        <v/>
      </c>
      <c r="F180" s="105"/>
      <c r="G180" s="105"/>
      <c r="H180" s="105"/>
      <c r="I180" s="105"/>
      <c r="J180" s="105"/>
      <c r="K180" s="105"/>
      <c r="L180" s="105"/>
      <c r="M180" s="105"/>
      <c r="N180" s="105"/>
    </row>
    <row r="181" spans="1:14" ht="15.75" x14ac:dyDescent="0.25">
      <c r="A181" s="63" t="str">
        <f>IF('H.M and A Calculation'!A179="", "", 'H.M and A Calculation'!A179)</f>
        <v/>
      </c>
      <c r="B181" s="64" t="str">
        <f>IF('H.M and A Calculation'!T179="", "", 'H.M and A Calculation'!T179)</f>
        <v/>
      </c>
      <c r="C181" s="64" t="str">
        <f>IF('H.M and A Calculation'!U179="", "", 'H.M and A Calculation'!U179)</f>
        <v/>
      </c>
      <c r="D181" s="92"/>
      <c r="E181" s="79" t="str">
        <f t="shared" si="3"/>
        <v/>
      </c>
      <c r="F181" s="105"/>
      <c r="G181" s="105"/>
      <c r="H181" s="105"/>
      <c r="I181" s="105"/>
      <c r="J181" s="105"/>
      <c r="K181" s="105"/>
      <c r="L181" s="105"/>
      <c r="M181" s="105"/>
      <c r="N181" s="105"/>
    </row>
    <row r="182" spans="1:14" ht="15.75" x14ac:dyDescent="0.25">
      <c r="A182" s="61" t="str">
        <f>IF('H.M and A Calculation'!A180="", "", 'H.M and A Calculation'!A180)</f>
        <v/>
      </c>
      <c r="B182" s="62" t="str">
        <f>IF('H.M and A Calculation'!T180="", "", 'H.M and A Calculation'!T180)</f>
        <v/>
      </c>
      <c r="C182" s="62" t="str">
        <f>IF('H.M and A Calculation'!U180="", "", 'H.M and A Calculation'!U180)</f>
        <v/>
      </c>
      <c r="D182" s="92"/>
      <c r="E182" s="78" t="str">
        <f t="shared" si="3"/>
        <v/>
      </c>
      <c r="F182" s="105"/>
      <c r="G182" s="105"/>
      <c r="H182" s="105"/>
      <c r="I182" s="105"/>
      <c r="J182" s="105"/>
      <c r="K182" s="105"/>
      <c r="L182" s="105"/>
      <c r="M182" s="105"/>
      <c r="N182" s="105"/>
    </row>
    <row r="183" spans="1:14" ht="15.75" x14ac:dyDescent="0.25">
      <c r="A183" s="63" t="str">
        <f>IF('H.M and A Calculation'!A181="", "", 'H.M and A Calculation'!A181)</f>
        <v/>
      </c>
      <c r="B183" s="64" t="str">
        <f>IF('H.M and A Calculation'!T181="", "", 'H.M and A Calculation'!T181)</f>
        <v/>
      </c>
      <c r="C183" s="64" t="str">
        <f>IF('H.M and A Calculation'!U181="", "", 'H.M and A Calculation'!U181)</f>
        <v/>
      </c>
      <c r="D183" s="92"/>
      <c r="E183" s="79" t="str">
        <f t="shared" si="3"/>
        <v/>
      </c>
      <c r="F183" s="105"/>
      <c r="G183" s="105"/>
      <c r="H183" s="105"/>
      <c r="I183" s="105"/>
      <c r="J183" s="105"/>
      <c r="K183" s="105"/>
      <c r="L183" s="105"/>
      <c r="M183" s="105"/>
      <c r="N183" s="105"/>
    </row>
    <row r="184" spans="1:14" ht="15.75" x14ac:dyDescent="0.25">
      <c r="A184" s="61" t="str">
        <f>IF('H.M and A Calculation'!A182="", "", 'H.M and A Calculation'!A182)</f>
        <v/>
      </c>
      <c r="B184" s="62" t="str">
        <f>IF('H.M and A Calculation'!T182="", "", 'H.M and A Calculation'!T182)</f>
        <v/>
      </c>
      <c r="C184" s="62" t="str">
        <f>IF('H.M and A Calculation'!U182="", "", 'H.M and A Calculation'!U182)</f>
        <v/>
      </c>
      <c r="D184" s="92"/>
      <c r="E184" s="78" t="str">
        <f t="shared" si="3"/>
        <v/>
      </c>
      <c r="F184" s="105"/>
      <c r="G184" s="105"/>
      <c r="H184" s="105"/>
      <c r="I184" s="105"/>
      <c r="J184" s="105"/>
      <c r="K184" s="105"/>
      <c r="L184" s="105"/>
      <c r="M184" s="105"/>
      <c r="N184" s="105"/>
    </row>
    <row r="185" spans="1:14" ht="15.75" x14ac:dyDescent="0.25">
      <c r="A185" s="63" t="str">
        <f>IF('H.M and A Calculation'!A183="", "", 'H.M and A Calculation'!A183)</f>
        <v/>
      </c>
      <c r="B185" s="64" t="str">
        <f>IF('H.M and A Calculation'!T183="", "", 'H.M and A Calculation'!T183)</f>
        <v/>
      </c>
      <c r="C185" s="64" t="str">
        <f>IF('H.M and A Calculation'!U183="", "", 'H.M and A Calculation'!U183)</f>
        <v/>
      </c>
      <c r="D185" s="92"/>
      <c r="E185" s="79" t="str">
        <f t="shared" si="3"/>
        <v/>
      </c>
      <c r="F185" s="105"/>
      <c r="G185" s="105"/>
      <c r="H185" s="105"/>
      <c r="I185" s="105"/>
      <c r="J185" s="105"/>
      <c r="K185" s="105"/>
      <c r="L185" s="105"/>
      <c r="M185" s="105"/>
      <c r="N185" s="105"/>
    </row>
    <row r="186" spans="1:14" ht="15.75" x14ac:dyDescent="0.25">
      <c r="A186" s="61" t="str">
        <f>IF('H.M and A Calculation'!A184="", "", 'H.M and A Calculation'!A184)</f>
        <v/>
      </c>
      <c r="B186" s="62" t="str">
        <f>IF('H.M and A Calculation'!T184="", "", 'H.M and A Calculation'!T184)</f>
        <v/>
      </c>
      <c r="C186" s="62" t="str">
        <f>IF('H.M and A Calculation'!U184="", "", 'H.M and A Calculation'!U184)</f>
        <v/>
      </c>
      <c r="D186" s="92"/>
      <c r="E186" s="78" t="str">
        <f t="shared" si="3"/>
        <v/>
      </c>
      <c r="F186" s="105"/>
      <c r="G186" s="105"/>
      <c r="H186" s="105"/>
      <c r="I186" s="105"/>
      <c r="J186" s="105"/>
      <c r="K186" s="105"/>
      <c r="L186" s="105"/>
      <c r="M186" s="105"/>
      <c r="N186" s="105"/>
    </row>
    <row r="187" spans="1:14" ht="15.75" x14ac:dyDescent="0.25">
      <c r="A187" s="63" t="str">
        <f>IF('H.M and A Calculation'!A185="", "", 'H.M and A Calculation'!A185)</f>
        <v/>
      </c>
      <c r="B187" s="64" t="str">
        <f>IF('H.M and A Calculation'!T185="", "", 'H.M and A Calculation'!T185)</f>
        <v/>
      </c>
      <c r="C187" s="64" t="str">
        <f>IF('H.M and A Calculation'!U185="", "", 'H.M and A Calculation'!U185)</f>
        <v/>
      </c>
      <c r="D187" s="92"/>
      <c r="E187" s="79" t="str">
        <f t="shared" si="3"/>
        <v/>
      </c>
      <c r="F187" s="105"/>
      <c r="G187" s="105"/>
      <c r="H187" s="105"/>
      <c r="I187" s="105"/>
      <c r="J187" s="105"/>
      <c r="K187" s="105"/>
      <c r="L187" s="105"/>
      <c r="M187" s="105"/>
      <c r="N187" s="105"/>
    </row>
    <row r="188" spans="1:14" ht="15.75" x14ac:dyDescent="0.25">
      <c r="A188" s="61" t="str">
        <f>IF('H.M and A Calculation'!A186="", "", 'H.M and A Calculation'!A186)</f>
        <v/>
      </c>
      <c r="B188" s="62" t="str">
        <f>IF('H.M and A Calculation'!T186="", "", 'H.M and A Calculation'!T186)</f>
        <v/>
      </c>
      <c r="C188" s="62" t="str">
        <f>IF('H.M and A Calculation'!U186="", "", 'H.M and A Calculation'!U186)</f>
        <v/>
      </c>
      <c r="D188" s="92"/>
      <c r="E188" s="78" t="str">
        <f t="shared" si="3"/>
        <v/>
      </c>
      <c r="F188" s="105"/>
      <c r="G188" s="105"/>
      <c r="H188" s="105"/>
      <c r="I188" s="105"/>
      <c r="J188" s="105"/>
      <c r="K188" s="105"/>
      <c r="L188" s="105"/>
      <c r="M188" s="105"/>
      <c r="N188" s="105"/>
    </row>
    <row r="189" spans="1:14" ht="15.75" x14ac:dyDescent="0.25">
      <c r="A189" s="63" t="str">
        <f>IF('H.M and A Calculation'!A187="", "", 'H.M and A Calculation'!A187)</f>
        <v/>
      </c>
      <c r="B189" s="64" t="str">
        <f>IF('H.M and A Calculation'!T187="", "", 'H.M and A Calculation'!T187)</f>
        <v/>
      </c>
      <c r="C189" s="64" t="str">
        <f>IF('H.M and A Calculation'!U187="", "", 'H.M and A Calculation'!U187)</f>
        <v/>
      </c>
      <c r="D189" s="92"/>
      <c r="E189" s="79" t="str">
        <f t="shared" si="3"/>
        <v/>
      </c>
      <c r="F189" s="105"/>
      <c r="G189" s="105"/>
      <c r="H189" s="105"/>
      <c r="I189" s="105"/>
      <c r="J189" s="105"/>
      <c r="K189" s="105"/>
      <c r="L189" s="105"/>
      <c r="M189" s="105"/>
      <c r="N189" s="105"/>
    </row>
    <row r="190" spans="1:14" ht="15.75" x14ac:dyDescent="0.25">
      <c r="A190" s="61" t="str">
        <f>IF('H.M and A Calculation'!A188="", "", 'H.M and A Calculation'!A188)</f>
        <v/>
      </c>
      <c r="B190" s="62" t="str">
        <f>IF('H.M and A Calculation'!T188="", "", 'H.M and A Calculation'!T188)</f>
        <v/>
      </c>
      <c r="C190" s="62" t="str">
        <f>IF('H.M and A Calculation'!U188="", "", 'H.M and A Calculation'!U188)</f>
        <v/>
      </c>
      <c r="D190" s="92"/>
      <c r="E190" s="78" t="str">
        <f t="shared" si="3"/>
        <v/>
      </c>
      <c r="F190" s="105"/>
      <c r="G190" s="105"/>
      <c r="H190" s="105"/>
      <c r="I190" s="105"/>
      <c r="J190" s="105"/>
      <c r="K190" s="105"/>
      <c r="L190" s="105"/>
      <c r="M190" s="105"/>
      <c r="N190" s="105"/>
    </row>
    <row r="191" spans="1:14" ht="15.75" x14ac:dyDescent="0.25">
      <c r="A191" s="63" t="str">
        <f>IF('H.M and A Calculation'!A189="", "", 'H.M and A Calculation'!A189)</f>
        <v/>
      </c>
      <c r="B191" s="64" t="str">
        <f>IF('H.M and A Calculation'!T189="", "", 'H.M and A Calculation'!T189)</f>
        <v/>
      </c>
      <c r="C191" s="64" t="str">
        <f>IF('H.M and A Calculation'!U189="", "", 'H.M and A Calculation'!U189)</f>
        <v/>
      </c>
      <c r="D191" s="92"/>
      <c r="E191" s="79" t="str">
        <f t="shared" si="3"/>
        <v/>
      </c>
      <c r="F191" s="105"/>
      <c r="G191" s="105"/>
      <c r="H191" s="105"/>
      <c r="I191" s="105"/>
      <c r="J191" s="105"/>
      <c r="K191" s="105"/>
      <c r="L191" s="105"/>
      <c r="M191" s="105"/>
      <c r="N191" s="105"/>
    </row>
    <row r="192" spans="1:14" ht="15.75" x14ac:dyDescent="0.25">
      <c r="A192" s="61" t="str">
        <f>IF('H.M and A Calculation'!A190="", "", 'H.M and A Calculation'!A190)</f>
        <v/>
      </c>
      <c r="B192" s="62" t="str">
        <f>IF('H.M and A Calculation'!T190="", "", 'H.M and A Calculation'!T190)</f>
        <v/>
      </c>
      <c r="C192" s="62" t="str">
        <f>IF('H.M and A Calculation'!U190="", "", 'H.M and A Calculation'!U190)</f>
        <v/>
      </c>
      <c r="D192" s="92"/>
      <c r="E192" s="78" t="str">
        <f t="shared" si="3"/>
        <v/>
      </c>
      <c r="F192" s="105"/>
      <c r="G192" s="105"/>
      <c r="H192" s="105"/>
      <c r="I192" s="105"/>
      <c r="J192" s="105"/>
      <c r="K192" s="105"/>
      <c r="L192" s="105"/>
      <c r="M192" s="105"/>
      <c r="N192" s="105"/>
    </row>
    <row r="193" spans="1:14" ht="15.75" x14ac:dyDescent="0.25">
      <c r="A193" s="63" t="str">
        <f>IF('H.M and A Calculation'!A191="", "", 'H.M and A Calculation'!A191)</f>
        <v/>
      </c>
      <c r="B193" s="64" t="str">
        <f>IF('H.M and A Calculation'!T191="", "", 'H.M and A Calculation'!T191)</f>
        <v/>
      </c>
      <c r="C193" s="64" t="str">
        <f>IF('H.M and A Calculation'!U191="", "", 'H.M and A Calculation'!U191)</f>
        <v/>
      </c>
      <c r="D193" s="92"/>
      <c r="E193" s="79" t="str">
        <f t="shared" si="3"/>
        <v/>
      </c>
      <c r="F193" s="105"/>
      <c r="G193" s="105"/>
      <c r="H193" s="105"/>
      <c r="I193" s="105"/>
      <c r="J193" s="105"/>
      <c r="K193" s="105"/>
      <c r="L193" s="105"/>
      <c r="M193" s="105"/>
      <c r="N193" s="105"/>
    </row>
    <row r="194" spans="1:14" ht="15.75" x14ac:dyDescent="0.25">
      <c r="A194" s="61" t="str">
        <f>IF('H.M and A Calculation'!A192="", "", 'H.M and A Calculation'!A192)</f>
        <v/>
      </c>
      <c r="B194" s="62" t="str">
        <f>IF('H.M and A Calculation'!T192="", "", 'H.M and A Calculation'!T192)</f>
        <v/>
      </c>
      <c r="C194" s="62" t="str">
        <f>IF('H.M and A Calculation'!U192="", "", 'H.M and A Calculation'!U192)</f>
        <v/>
      </c>
      <c r="D194" s="92"/>
      <c r="E194" s="78" t="str">
        <f t="shared" si="3"/>
        <v/>
      </c>
      <c r="F194" s="105"/>
      <c r="G194" s="105"/>
      <c r="H194" s="105"/>
      <c r="I194" s="105"/>
      <c r="J194" s="105"/>
      <c r="K194" s="105"/>
      <c r="L194" s="105"/>
      <c r="M194" s="105"/>
      <c r="N194" s="105"/>
    </row>
    <row r="195" spans="1:14" ht="15.75" x14ac:dyDescent="0.25">
      <c r="A195" s="63" t="str">
        <f>IF('H.M and A Calculation'!A193="", "", 'H.M and A Calculation'!A193)</f>
        <v/>
      </c>
      <c r="B195" s="64" t="str">
        <f>IF('H.M and A Calculation'!T193="", "", 'H.M and A Calculation'!T193)</f>
        <v/>
      </c>
      <c r="C195" s="64" t="str">
        <f>IF('H.M and A Calculation'!U193="", "", 'H.M and A Calculation'!U193)</f>
        <v/>
      </c>
      <c r="D195" s="92"/>
      <c r="E195" s="79" t="str">
        <f t="shared" si="3"/>
        <v/>
      </c>
      <c r="F195" s="105"/>
      <c r="G195" s="105"/>
      <c r="H195" s="105"/>
      <c r="I195" s="105"/>
      <c r="J195" s="105"/>
      <c r="K195" s="105"/>
      <c r="L195" s="105"/>
      <c r="M195" s="105"/>
      <c r="N195" s="105"/>
    </row>
    <row r="196" spans="1:14" ht="16.5" thickBot="1" x14ac:dyDescent="0.3">
      <c r="A196" s="66" t="str">
        <f>IF('H.M and A Calculation'!A194="", "", 'H.M and A Calculation'!A194)</f>
        <v/>
      </c>
      <c r="B196" s="65" t="str">
        <f>IF('H.M and A Calculation'!T194="", "", 'H.M and A Calculation'!T194)</f>
        <v/>
      </c>
      <c r="C196" s="65" t="str">
        <f>IF('H.M and A Calculation'!U194="", "", 'H.M and A Calculation'!U194)</f>
        <v/>
      </c>
      <c r="D196" s="93"/>
      <c r="E196" s="80" t="str">
        <f t="shared" si="3"/>
        <v/>
      </c>
      <c r="F196" s="105"/>
      <c r="G196" s="105"/>
      <c r="H196" s="105"/>
      <c r="I196" s="105"/>
      <c r="J196" s="105"/>
      <c r="K196" s="105"/>
      <c r="L196" s="105"/>
      <c r="M196" s="105"/>
      <c r="N196" s="105"/>
    </row>
    <row r="197" spans="1:14" x14ac:dyDescent="0.25">
      <c r="H197" s="105"/>
      <c r="I197" s="105"/>
      <c r="J197" s="105"/>
      <c r="K197" s="105"/>
      <c r="L197" s="105"/>
      <c r="M197" s="105"/>
      <c r="N197" s="105"/>
    </row>
    <row r="198" spans="1:14" x14ac:dyDescent="0.25">
      <c r="H198" s="105"/>
      <c r="I198" s="105"/>
      <c r="J198" s="105"/>
      <c r="K198" s="105"/>
      <c r="L198" s="105"/>
      <c r="M198" s="105"/>
      <c r="N198" s="105"/>
    </row>
    <row r="199" spans="1:14" x14ac:dyDescent="0.25">
      <c r="H199" s="105"/>
      <c r="I199" s="105"/>
      <c r="J199" s="105"/>
      <c r="K199" s="105"/>
      <c r="L199" s="105"/>
      <c r="M199" s="105"/>
      <c r="N199" s="105"/>
    </row>
    <row r="200" spans="1:14" x14ac:dyDescent="0.25">
      <c r="H200" s="105"/>
      <c r="I200" s="105"/>
      <c r="J200" s="105"/>
      <c r="K200" s="105"/>
      <c r="L200" s="105"/>
      <c r="M200" s="105"/>
      <c r="N200" s="105"/>
    </row>
    <row r="201" spans="1:14" x14ac:dyDescent="0.25">
      <c r="H201" s="105"/>
      <c r="I201" s="105"/>
      <c r="J201" s="105"/>
      <c r="K201" s="105"/>
      <c r="L201" s="105"/>
      <c r="M201" s="105"/>
      <c r="N201" s="105"/>
    </row>
  </sheetData>
  <sheetProtection algorithmName="SHA-512" hashValue="gYhNleuzPIwn9Kkm698lcq8Zh6/tEh5MRofh0CEAklopnoG4tt/z7bMWy7EpJA4rRtwfMRtIhkAE37T8qrtpmg==" saltValue="cXVF+ngRMmEsgstKVv9FeQ==" spinCount="100000" sheet="1" objects="1" scenarios="1" selectLockedCells="1"/>
  <mergeCells count="17">
    <mergeCell ref="G16:G20"/>
    <mergeCell ref="H22:N31"/>
    <mergeCell ref="H2:H3"/>
    <mergeCell ref="I2:I3"/>
    <mergeCell ref="J2:J3"/>
    <mergeCell ref="K2:K3"/>
    <mergeCell ref="L2:L3"/>
    <mergeCell ref="M2:M3"/>
    <mergeCell ref="N2:N3"/>
    <mergeCell ref="I14:N14"/>
    <mergeCell ref="H14:H15"/>
    <mergeCell ref="H10:N13"/>
    <mergeCell ref="O4:O8"/>
    <mergeCell ref="O2:O3"/>
    <mergeCell ref="H1:O1"/>
    <mergeCell ref="A1:B1"/>
    <mergeCell ref="C1:D3"/>
  </mergeCells>
  <conditionalFormatting sqref="E5:E196">
    <cfRule type="containsText" dxfId="2" priority="2" operator="containsText" text="No">
      <formula>NOT(ISERROR(SEARCH("No",E5)))</formula>
    </cfRule>
    <cfRule type="containsText" dxfId="1" priority="3" operator="containsText" text="Yes">
      <formula>NOT(ISERROR(SEARCH("Yes",E5)))</formula>
    </cfRule>
  </conditionalFormatting>
  <conditionalFormatting sqref="A5:A196">
    <cfRule type="expression" dxfId="0" priority="1">
      <formula>E5="No"</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E131"/>
  <sheetViews>
    <sheetView zoomScaleNormal="100" workbookViewId="0">
      <selection activeCell="B10" sqref="B10:AJ29"/>
    </sheetView>
  </sheetViews>
  <sheetFormatPr defaultColWidth="9.140625" defaultRowHeight="15" x14ac:dyDescent="0.25"/>
  <cols>
    <col min="1" max="1" width="2.7109375" style="106" customWidth="1"/>
    <col min="2" max="2" width="8.140625" style="106" customWidth="1"/>
    <col min="3" max="190" width="2.7109375" style="106" customWidth="1"/>
    <col min="191" max="16384" width="9.140625" style="106"/>
  </cols>
  <sheetData>
    <row r="1" spans="2:36" x14ac:dyDescent="0.25">
      <c r="B1" s="316">
        <f ca="1">TODAY()</f>
        <v>42569</v>
      </c>
      <c r="C1" s="316"/>
      <c r="D1" s="316"/>
      <c r="E1" s="316"/>
      <c r="F1" s="316"/>
      <c r="G1" s="316"/>
    </row>
    <row r="2" spans="2:36" ht="15.75" thickBot="1" x14ac:dyDescent="0.3">
      <c r="B2" s="317"/>
      <c r="C2" s="317"/>
      <c r="D2" s="317"/>
      <c r="E2" s="317"/>
      <c r="F2" s="317"/>
      <c r="G2" s="317"/>
    </row>
    <row r="3" spans="2:36" x14ac:dyDescent="0.25">
      <c r="B3" s="528" t="s">
        <v>5</v>
      </c>
      <c r="C3" s="529"/>
      <c r="D3" s="529"/>
      <c r="E3" s="529"/>
      <c r="F3" s="529"/>
      <c r="G3" s="529"/>
      <c r="H3" s="530"/>
      <c r="I3" s="528" t="s">
        <v>106</v>
      </c>
      <c r="J3" s="529"/>
      <c r="K3" s="529"/>
      <c r="L3" s="529"/>
      <c r="M3" s="529"/>
      <c r="N3" s="529"/>
      <c r="O3" s="530"/>
      <c r="P3" s="528" t="s">
        <v>27</v>
      </c>
      <c r="Q3" s="529"/>
      <c r="R3" s="530"/>
      <c r="S3" s="528" t="s">
        <v>107</v>
      </c>
      <c r="T3" s="529"/>
      <c r="U3" s="529"/>
      <c r="V3" s="529"/>
      <c r="W3" s="529"/>
      <c r="X3" s="530"/>
      <c r="Y3" s="549" t="s">
        <v>47</v>
      </c>
      <c r="Z3" s="550"/>
      <c r="AA3" s="550"/>
      <c r="AB3" s="551"/>
      <c r="AC3" s="528" t="s">
        <v>108</v>
      </c>
      <c r="AD3" s="529"/>
      <c r="AE3" s="529"/>
      <c r="AF3" s="529"/>
      <c r="AG3" s="529"/>
      <c r="AH3" s="529"/>
      <c r="AI3" s="529"/>
      <c r="AJ3" s="530"/>
    </row>
    <row r="4" spans="2:36" ht="15.75" thickBot="1" x14ac:dyDescent="0.3">
      <c r="B4" s="534"/>
      <c r="C4" s="535"/>
      <c r="D4" s="535"/>
      <c r="E4" s="535"/>
      <c r="F4" s="535"/>
      <c r="G4" s="535"/>
      <c r="H4" s="536"/>
      <c r="I4" s="534"/>
      <c r="J4" s="535"/>
      <c r="K4" s="535"/>
      <c r="L4" s="535"/>
      <c r="M4" s="535"/>
      <c r="N4" s="535"/>
      <c r="O4" s="536"/>
      <c r="P4" s="534"/>
      <c r="Q4" s="535"/>
      <c r="R4" s="536"/>
      <c r="S4" s="534"/>
      <c r="T4" s="535"/>
      <c r="U4" s="535"/>
      <c r="V4" s="535"/>
      <c r="W4" s="535"/>
      <c r="X4" s="536"/>
      <c r="Y4" s="552"/>
      <c r="Z4" s="553"/>
      <c r="AA4" s="553"/>
      <c r="AB4" s="554"/>
      <c r="AC4" s="534"/>
      <c r="AD4" s="535"/>
      <c r="AE4" s="535"/>
      <c r="AF4" s="535"/>
      <c r="AG4" s="535"/>
      <c r="AH4" s="535"/>
      <c r="AI4" s="535"/>
      <c r="AJ4" s="536"/>
    </row>
    <row r="5" spans="2:36" x14ac:dyDescent="0.25">
      <c r="B5" s="537">
        <f>'Fall Input'!B2</f>
        <v>0</v>
      </c>
      <c r="C5" s="538"/>
      <c r="D5" s="538"/>
      <c r="E5" s="538"/>
      <c r="F5" s="538"/>
      <c r="G5" s="538"/>
      <c r="H5" s="539"/>
      <c r="I5" s="537">
        <f>'Fall Input'!B3</f>
        <v>0</v>
      </c>
      <c r="J5" s="538"/>
      <c r="K5" s="538"/>
      <c r="L5" s="538"/>
      <c r="M5" s="538"/>
      <c r="N5" s="538"/>
      <c r="O5" s="539"/>
      <c r="P5" s="543">
        <f>'Fall Input'!B4</f>
        <v>0</v>
      </c>
      <c r="Q5" s="544"/>
      <c r="R5" s="545"/>
      <c r="S5" s="543">
        <f>'Fall Input'!B5</f>
        <v>0</v>
      </c>
      <c r="T5" s="544"/>
      <c r="U5" s="544"/>
      <c r="V5" s="544"/>
      <c r="W5" s="544"/>
      <c r="X5" s="545"/>
      <c r="Y5" s="543">
        <f>'Fall Input'!D5</f>
        <v>0</v>
      </c>
      <c r="Z5" s="544"/>
      <c r="AA5" s="544"/>
      <c r="AB5" s="545"/>
      <c r="AC5" s="360">
        <f>'Fall Input'!B6</f>
        <v>0</v>
      </c>
      <c r="AD5" s="361"/>
      <c r="AE5" s="361"/>
      <c r="AF5" s="361"/>
      <c r="AG5" s="361"/>
      <c r="AH5" s="361"/>
      <c r="AI5" s="361"/>
      <c r="AJ5" s="362"/>
    </row>
    <row r="6" spans="2:36" ht="15.75" thickBot="1" x14ac:dyDescent="0.3">
      <c r="B6" s="540"/>
      <c r="C6" s="541"/>
      <c r="D6" s="541"/>
      <c r="E6" s="541"/>
      <c r="F6" s="541"/>
      <c r="G6" s="541"/>
      <c r="H6" s="542"/>
      <c r="I6" s="540"/>
      <c r="J6" s="541"/>
      <c r="K6" s="541"/>
      <c r="L6" s="541"/>
      <c r="M6" s="541"/>
      <c r="N6" s="541"/>
      <c r="O6" s="542"/>
      <c r="P6" s="546"/>
      <c r="Q6" s="547"/>
      <c r="R6" s="548"/>
      <c r="S6" s="546"/>
      <c r="T6" s="547"/>
      <c r="U6" s="547"/>
      <c r="V6" s="547"/>
      <c r="W6" s="547"/>
      <c r="X6" s="548"/>
      <c r="Y6" s="546"/>
      <c r="Z6" s="547"/>
      <c r="AA6" s="547"/>
      <c r="AB6" s="548"/>
      <c r="AC6" s="363"/>
      <c r="AD6" s="364"/>
      <c r="AE6" s="364"/>
      <c r="AF6" s="364"/>
      <c r="AG6" s="364"/>
      <c r="AH6" s="364"/>
      <c r="AI6" s="364"/>
      <c r="AJ6" s="365"/>
    </row>
    <row r="7" spans="2:36" x14ac:dyDescent="0.25">
      <c r="B7" s="517" t="s">
        <v>109</v>
      </c>
      <c r="C7" s="518"/>
      <c r="D7" s="518"/>
      <c r="E7" s="518"/>
      <c r="F7" s="518"/>
      <c r="G7" s="518"/>
      <c r="H7" s="518"/>
      <c r="I7" s="518"/>
      <c r="J7" s="518"/>
      <c r="K7" s="518"/>
      <c r="L7" s="518"/>
      <c r="M7" s="518"/>
      <c r="N7" s="518"/>
      <c r="O7" s="518"/>
      <c r="P7" s="518"/>
      <c r="Q7" s="518"/>
      <c r="R7" s="518"/>
      <c r="S7" s="518"/>
      <c r="T7" s="518"/>
      <c r="U7" s="518"/>
      <c r="V7" s="518"/>
      <c r="W7" s="518"/>
      <c r="X7" s="518"/>
      <c r="Y7" s="518"/>
      <c r="Z7" s="518"/>
      <c r="AA7" s="518"/>
      <c r="AB7" s="518"/>
      <c r="AC7" s="518"/>
      <c r="AD7" s="518"/>
      <c r="AE7" s="518"/>
      <c r="AF7" s="518"/>
      <c r="AG7" s="518"/>
      <c r="AH7" s="518"/>
      <c r="AI7" s="518"/>
      <c r="AJ7" s="519"/>
    </row>
    <row r="8" spans="2:36" x14ac:dyDescent="0.25">
      <c r="B8" s="354" t="s">
        <v>110</v>
      </c>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6"/>
    </row>
    <row r="9" spans="2:36" ht="15.75" thickBot="1" x14ac:dyDescent="0.3">
      <c r="B9" s="357"/>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9"/>
    </row>
    <row r="10" spans="2:36" x14ac:dyDescent="0.25">
      <c r="B10" s="345" t="s">
        <v>111</v>
      </c>
      <c r="C10" s="520"/>
      <c r="D10" s="520"/>
      <c r="E10" s="520"/>
      <c r="F10" s="520"/>
      <c r="G10" s="520"/>
      <c r="H10" s="520"/>
      <c r="I10" s="520"/>
      <c r="J10" s="520"/>
      <c r="K10" s="520"/>
      <c r="L10" s="520"/>
      <c r="M10" s="520"/>
      <c r="N10" s="520"/>
      <c r="O10" s="520"/>
      <c r="P10" s="520"/>
      <c r="Q10" s="520"/>
      <c r="R10" s="520"/>
      <c r="S10" s="520"/>
      <c r="T10" s="520"/>
      <c r="U10" s="520"/>
      <c r="V10" s="520"/>
      <c r="W10" s="520"/>
      <c r="X10" s="520"/>
      <c r="Y10" s="520"/>
      <c r="Z10" s="520"/>
      <c r="AA10" s="520"/>
      <c r="AB10" s="520"/>
      <c r="AC10" s="520"/>
      <c r="AD10" s="520"/>
      <c r="AE10" s="520"/>
      <c r="AF10" s="520"/>
      <c r="AG10" s="520"/>
      <c r="AH10" s="520"/>
      <c r="AI10" s="520"/>
      <c r="AJ10" s="521"/>
    </row>
    <row r="11" spans="2:36" x14ac:dyDescent="0.25">
      <c r="B11" s="522"/>
      <c r="C11" s="523"/>
      <c r="D11" s="523"/>
      <c r="E11" s="523"/>
      <c r="F11" s="523"/>
      <c r="G11" s="523"/>
      <c r="H11" s="523"/>
      <c r="I11" s="523"/>
      <c r="J11" s="523"/>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4"/>
    </row>
    <row r="12" spans="2:36" x14ac:dyDescent="0.25">
      <c r="B12" s="522"/>
      <c r="C12" s="523"/>
      <c r="D12" s="523"/>
      <c r="E12" s="523"/>
      <c r="F12" s="523"/>
      <c r="G12" s="523"/>
      <c r="H12" s="523"/>
      <c r="I12" s="523"/>
      <c r="J12" s="523"/>
      <c r="K12" s="523"/>
      <c r="L12" s="523"/>
      <c r="M12" s="523"/>
      <c r="N12" s="523"/>
      <c r="O12" s="523"/>
      <c r="P12" s="523"/>
      <c r="Q12" s="523"/>
      <c r="R12" s="523"/>
      <c r="S12" s="523"/>
      <c r="T12" s="523"/>
      <c r="U12" s="523"/>
      <c r="V12" s="523"/>
      <c r="W12" s="523"/>
      <c r="X12" s="523"/>
      <c r="Y12" s="523"/>
      <c r="Z12" s="523"/>
      <c r="AA12" s="523"/>
      <c r="AB12" s="523"/>
      <c r="AC12" s="523"/>
      <c r="AD12" s="523"/>
      <c r="AE12" s="523"/>
      <c r="AF12" s="523"/>
      <c r="AG12" s="523"/>
      <c r="AH12" s="523"/>
      <c r="AI12" s="523"/>
      <c r="AJ12" s="524"/>
    </row>
    <row r="13" spans="2:36" x14ac:dyDescent="0.25">
      <c r="B13" s="522"/>
      <c r="C13" s="523"/>
      <c r="D13" s="523"/>
      <c r="E13" s="523"/>
      <c r="F13" s="523"/>
      <c r="G13" s="523"/>
      <c r="H13" s="523"/>
      <c r="I13" s="523"/>
      <c r="J13" s="523"/>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4"/>
    </row>
    <row r="14" spans="2:36" x14ac:dyDescent="0.25">
      <c r="B14" s="522"/>
      <c r="C14" s="523"/>
      <c r="D14" s="523"/>
      <c r="E14" s="523"/>
      <c r="F14" s="523"/>
      <c r="G14" s="523"/>
      <c r="H14" s="523"/>
      <c r="I14" s="523"/>
      <c r="J14" s="523"/>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4"/>
    </row>
    <row r="15" spans="2:36" x14ac:dyDescent="0.25">
      <c r="B15" s="522"/>
      <c r="C15" s="523"/>
      <c r="D15" s="523"/>
      <c r="E15" s="523"/>
      <c r="F15" s="523"/>
      <c r="G15" s="523"/>
      <c r="H15" s="523"/>
      <c r="I15" s="523"/>
      <c r="J15" s="523"/>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4"/>
    </row>
    <row r="16" spans="2:36" x14ac:dyDescent="0.25">
      <c r="B16" s="522"/>
      <c r="C16" s="523"/>
      <c r="D16" s="523"/>
      <c r="E16" s="523"/>
      <c r="F16" s="523"/>
      <c r="G16" s="523"/>
      <c r="H16" s="523"/>
      <c r="I16" s="523"/>
      <c r="J16" s="523"/>
      <c r="K16" s="523"/>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24"/>
    </row>
    <row r="17" spans="2:36" x14ac:dyDescent="0.25">
      <c r="B17" s="522"/>
      <c r="C17" s="523"/>
      <c r="D17" s="523"/>
      <c r="E17" s="523"/>
      <c r="F17" s="523"/>
      <c r="G17" s="523"/>
      <c r="H17" s="523"/>
      <c r="I17" s="523"/>
      <c r="J17" s="523"/>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4"/>
    </row>
    <row r="18" spans="2:36" x14ac:dyDescent="0.25">
      <c r="B18" s="522"/>
      <c r="C18" s="523"/>
      <c r="D18" s="523"/>
      <c r="E18" s="523"/>
      <c r="F18" s="523"/>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4"/>
    </row>
    <row r="19" spans="2:36" x14ac:dyDescent="0.25">
      <c r="B19" s="522"/>
      <c r="C19" s="523"/>
      <c r="D19" s="523"/>
      <c r="E19" s="523"/>
      <c r="F19" s="523"/>
      <c r="G19" s="523"/>
      <c r="H19" s="523"/>
      <c r="I19" s="523"/>
      <c r="J19" s="523"/>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4"/>
    </row>
    <row r="20" spans="2:36" x14ac:dyDescent="0.25">
      <c r="B20" s="522"/>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4"/>
    </row>
    <row r="21" spans="2:36" x14ac:dyDescent="0.25">
      <c r="B21" s="522"/>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4"/>
    </row>
    <row r="22" spans="2:36" x14ac:dyDescent="0.25">
      <c r="B22" s="522"/>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4"/>
    </row>
    <row r="23" spans="2:36" x14ac:dyDescent="0.25">
      <c r="B23" s="522"/>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4"/>
    </row>
    <row r="24" spans="2:36" x14ac:dyDescent="0.25">
      <c r="B24" s="522"/>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4"/>
    </row>
    <row r="25" spans="2:36" x14ac:dyDescent="0.25">
      <c r="B25" s="522"/>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4"/>
    </row>
    <row r="26" spans="2:36" x14ac:dyDescent="0.25">
      <c r="B26" s="522"/>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4"/>
    </row>
    <row r="27" spans="2:36" x14ac:dyDescent="0.25">
      <c r="B27" s="522"/>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4"/>
    </row>
    <row r="28" spans="2:36" x14ac:dyDescent="0.25">
      <c r="B28" s="522"/>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4"/>
    </row>
    <row r="29" spans="2:36" ht="15.75" thickBot="1" x14ac:dyDescent="0.3">
      <c r="B29" s="525"/>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7"/>
    </row>
    <row r="30" spans="2:36" x14ac:dyDescent="0.25">
      <c r="B30" s="517" t="s">
        <v>112</v>
      </c>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9"/>
    </row>
    <row r="31" spans="2:36" x14ac:dyDescent="0.25">
      <c r="B31" s="354" t="s">
        <v>113</v>
      </c>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6"/>
    </row>
    <row r="32" spans="2:36" ht="15.75" thickBot="1" x14ac:dyDescent="0.3">
      <c r="B32" s="357"/>
      <c r="C32" s="358"/>
      <c r="D32" s="358"/>
      <c r="E32" s="358"/>
      <c r="F32" s="358"/>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c r="AE32" s="355"/>
      <c r="AF32" s="355"/>
      <c r="AG32" s="355"/>
      <c r="AH32" s="355"/>
      <c r="AI32" s="355"/>
      <c r="AJ32" s="356"/>
    </row>
    <row r="33" spans="2:36" x14ac:dyDescent="0.25">
      <c r="B33" s="473" t="s">
        <v>2</v>
      </c>
      <c r="C33" s="474"/>
      <c r="D33" s="474"/>
      <c r="E33" s="474"/>
      <c r="F33" s="474"/>
      <c r="G33" s="528" t="str">
        <f>'Fall Input'!B7</f>
        <v>Column 1</v>
      </c>
      <c r="H33" s="529"/>
      <c r="I33" s="529"/>
      <c r="J33" s="529"/>
      <c r="K33" s="529"/>
      <c r="L33" s="530"/>
      <c r="M33" s="528" t="str">
        <f>'Fall Input'!C7</f>
        <v>Column 2</v>
      </c>
      <c r="N33" s="529"/>
      <c r="O33" s="529"/>
      <c r="P33" s="529"/>
      <c r="Q33" s="529"/>
      <c r="R33" s="530"/>
      <c r="S33" s="528" t="str">
        <f>'Fall Input'!D7</f>
        <v>Column 3</v>
      </c>
      <c r="T33" s="529"/>
      <c r="U33" s="529"/>
      <c r="V33" s="529"/>
      <c r="W33" s="529"/>
      <c r="X33" s="530"/>
      <c r="Y33" s="482" t="str">
        <f>'Fall Input'!E7</f>
        <v>Column 4</v>
      </c>
      <c r="Z33" s="483"/>
      <c r="AA33" s="483"/>
      <c r="AB33" s="483"/>
      <c r="AC33" s="483"/>
      <c r="AD33" s="484"/>
      <c r="AE33" s="482" t="str">
        <f>'Fall Input'!F7</f>
        <v>Column 5</v>
      </c>
      <c r="AF33" s="483"/>
      <c r="AG33" s="483"/>
      <c r="AH33" s="483"/>
      <c r="AI33" s="483"/>
      <c r="AJ33" s="484"/>
    </row>
    <row r="34" spans="2:36" x14ac:dyDescent="0.25">
      <c r="B34" s="476"/>
      <c r="C34" s="477"/>
      <c r="D34" s="477"/>
      <c r="E34" s="477"/>
      <c r="F34" s="477"/>
      <c r="G34" s="531"/>
      <c r="H34" s="532"/>
      <c r="I34" s="532"/>
      <c r="J34" s="532"/>
      <c r="K34" s="532"/>
      <c r="L34" s="533"/>
      <c r="M34" s="531"/>
      <c r="N34" s="532"/>
      <c r="O34" s="532"/>
      <c r="P34" s="532"/>
      <c r="Q34" s="532"/>
      <c r="R34" s="533"/>
      <c r="S34" s="531"/>
      <c r="T34" s="532"/>
      <c r="U34" s="532"/>
      <c r="V34" s="532"/>
      <c r="W34" s="532"/>
      <c r="X34" s="533"/>
      <c r="Y34" s="488"/>
      <c r="Z34" s="489"/>
      <c r="AA34" s="489"/>
      <c r="AB34" s="489"/>
      <c r="AC34" s="489"/>
      <c r="AD34" s="490"/>
      <c r="AE34" s="488"/>
      <c r="AF34" s="489"/>
      <c r="AG34" s="489"/>
      <c r="AH34" s="489"/>
      <c r="AI34" s="489"/>
      <c r="AJ34" s="490"/>
    </row>
    <row r="35" spans="2:36" x14ac:dyDescent="0.25">
      <c r="B35" s="476"/>
      <c r="C35" s="477"/>
      <c r="D35" s="477"/>
      <c r="E35" s="477"/>
      <c r="F35" s="477"/>
      <c r="G35" s="531"/>
      <c r="H35" s="532"/>
      <c r="I35" s="532"/>
      <c r="J35" s="532"/>
      <c r="K35" s="532"/>
      <c r="L35" s="533"/>
      <c r="M35" s="531"/>
      <c r="N35" s="532"/>
      <c r="O35" s="532"/>
      <c r="P35" s="532"/>
      <c r="Q35" s="532"/>
      <c r="R35" s="533"/>
      <c r="S35" s="531"/>
      <c r="T35" s="532"/>
      <c r="U35" s="532"/>
      <c r="V35" s="532"/>
      <c r="W35" s="532"/>
      <c r="X35" s="533"/>
      <c r="Y35" s="488"/>
      <c r="Z35" s="489"/>
      <c r="AA35" s="489"/>
      <c r="AB35" s="489"/>
      <c r="AC35" s="489"/>
      <c r="AD35" s="490"/>
      <c r="AE35" s="488"/>
      <c r="AF35" s="489"/>
      <c r="AG35" s="489"/>
      <c r="AH35" s="489"/>
      <c r="AI35" s="489"/>
      <c r="AJ35" s="490"/>
    </row>
    <row r="36" spans="2:36" ht="15.75" thickBot="1" x14ac:dyDescent="0.3">
      <c r="B36" s="479"/>
      <c r="C36" s="480"/>
      <c r="D36" s="480"/>
      <c r="E36" s="480"/>
      <c r="F36" s="480"/>
      <c r="G36" s="534"/>
      <c r="H36" s="535"/>
      <c r="I36" s="535"/>
      <c r="J36" s="535"/>
      <c r="K36" s="535"/>
      <c r="L36" s="536"/>
      <c r="M36" s="534"/>
      <c r="N36" s="535"/>
      <c r="O36" s="535"/>
      <c r="P36" s="535"/>
      <c r="Q36" s="535"/>
      <c r="R36" s="536"/>
      <c r="S36" s="534"/>
      <c r="T36" s="535"/>
      <c r="U36" s="535"/>
      <c r="V36" s="535"/>
      <c r="W36" s="535"/>
      <c r="X36" s="536"/>
      <c r="Y36" s="485"/>
      <c r="Z36" s="486"/>
      <c r="AA36" s="486"/>
      <c r="AB36" s="486"/>
      <c r="AC36" s="486"/>
      <c r="AD36" s="487"/>
      <c r="AE36" s="485"/>
      <c r="AF36" s="486"/>
      <c r="AG36" s="486"/>
      <c r="AH36" s="486"/>
      <c r="AI36" s="486"/>
      <c r="AJ36" s="487"/>
    </row>
    <row r="37" spans="2:36" x14ac:dyDescent="0.25">
      <c r="B37" s="501" t="s">
        <v>30</v>
      </c>
      <c r="C37" s="502"/>
      <c r="D37" s="502"/>
      <c r="E37" s="502"/>
      <c r="F37" s="502"/>
      <c r="G37" s="511" t="str">
        <f>IF('Fall Tiering and Targets'!P3 = "", "", "&lt;="&amp;'Fall Tiering and Targets'!P3)</f>
        <v/>
      </c>
      <c r="H37" s="512"/>
      <c r="I37" s="512"/>
      <c r="J37" s="512"/>
      <c r="K37" s="512"/>
      <c r="L37" s="513"/>
      <c r="M37" s="505" t="str">
        <f>IF('Fall Tiering and Targets'!Q3 = "", "", "&lt;="&amp;'Fall Tiering and Targets'!Q3)</f>
        <v/>
      </c>
      <c r="N37" s="506"/>
      <c r="O37" s="506"/>
      <c r="P37" s="506"/>
      <c r="Q37" s="506"/>
      <c r="R37" s="507"/>
      <c r="S37" s="505" t="str">
        <f>IF('Fall Tiering and Targets'!R3 = "", "", "&lt;="&amp;'Fall Tiering and Targets'!R3)</f>
        <v/>
      </c>
      <c r="T37" s="506"/>
      <c r="U37" s="506"/>
      <c r="V37" s="506"/>
      <c r="W37" s="506"/>
      <c r="X37" s="507"/>
      <c r="Y37" s="505" t="str">
        <f>IF('Fall Tiering and Targets'!S3 = "", "", "&lt;="&amp;'Fall Tiering and Targets'!S3)</f>
        <v/>
      </c>
      <c r="Z37" s="506"/>
      <c r="AA37" s="506"/>
      <c r="AB37" s="506"/>
      <c r="AC37" s="506"/>
      <c r="AD37" s="507"/>
      <c r="AE37" s="505" t="str">
        <f>IF('Fall Tiering and Targets'!T3 = "", "", "&lt;="&amp;'Fall Tiering and Targets'!T3)</f>
        <v/>
      </c>
      <c r="AF37" s="506"/>
      <c r="AG37" s="506"/>
      <c r="AH37" s="506"/>
      <c r="AI37" s="506"/>
      <c r="AJ37" s="507"/>
    </row>
    <row r="38" spans="2:36" ht="15.75" thickBot="1" x14ac:dyDescent="0.3">
      <c r="B38" s="503"/>
      <c r="C38" s="504"/>
      <c r="D38" s="504"/>
      <c r="E38" s="504"/>
      <c r="F38" s="504"/>
      <c r="G38" s="514"/>
      <c r="H38" s="515"/>
      <c r="I38" s="515"/>
      <c r="J38" s="515"/>
      <c r="K38" s="515"/>
      <c r="L38" s="516"/>
      <c r="M38" s="508"/>
      <c r="N38" s="509"/>
      <c r="O38" s="509"/>
      <c r="P38" s="509"/>
      <c r="Q38" s="509"/>
      <c r="R38" s="510"/>
      <c r="S38" s="508"/>
      <c r="T38" s="509"/>
      <c r="U38" s="509"/>
      <c r="V38" s="509"/>
      <c r="W38" s="509"/>
      <c r="X38" s="510"/>
      <c r="Y38" s="508"/>
      <c r="Z38" s="509"/>
      <c r="AA38" s="509"/>
      <c r="AB38" s="509"/>
      <c r="AC38" s="509"/>
      <c r="AD38" s="510"/>
      <c r="AE38" s="508"/>
      <c r="AF38" s="509"/>
      <c r="AG38" s="509"/>
      <c r="AH38" s="509"/>
      <c r="AI38" s="509"/>
      <c r="AJ38" s="510"/>
    </row>
    <row r="39" spans="2:36" ht="15" customHeight="1" x14ac:dyDescent="0.25">
      <c r="B39" s="501" t="s">
        <v>31</v>
      </c>
      <c r="C39" s="502"/>
      <c r="D39" s="502"/>
      <c r="E39" s="502"/>
      <c r="F39" s="502"/>
      <c r="G39" s="511" t="str">
        <f>IF(G37="","",IF('Fall Tiering and Targets'!P4=""," &gt;"&amp;'Fall Tiering and Targets'!P3,"&gt;"&amp;'Fall Tiering and Targets'!P3&amp;" and &lt;="&amp;'Fall Tiering and Targets'!P4))</f>
        <v/>
      </c>
      <c r="H39" s="512"/>
      <c r="I39" s="512"/>
      <c r="J39" s="512"/>
      <c r="K39" s="512"/>
      <c r="L39" s="513"/>
      <c r="M39" s="511" t="str">
        <f>IF(M37="","",IF('Fall Tiering and Targets'!Q4=""," &gt;"&amp;'Fall Tiering and Targets'!Q3,"&gt;"&amp;'Fall Tiering and Targets'!Q3&amp;" and &lt;="&amp;'Fall Tiering and Targets'!Q4))</f>
        <v/>
      </c>
      <c r="N39" s="512"/>
      <c r="O39" s="512"/>
      <c r="P39" s="512"/>
      <c r="Q39" s="512"/>
      <c r="R39" s="513"/>
      <c r="S39" s="511" t="str">
        <f>IF(S37="","",IF('Fall Tiering and Targets'!R4=""," &gt;"&amp;'Fall Tiering and Targets'!R3,"&gt;"&amp;'Fall Tiering and Targets'!R3&amp;" and &lt;="&amp;'Fall Tiering and Targets'!R4))</f>
        <v/>
      </c>
      <c r="T39" s="512"/>
      <c r="U39" s="512"/>
      <c r="V39" s="512"/>
      <c r="W39" s="512"/>
      <c r="X39" s="513"/>
      <c r="Y39" s="511" t="str">
        <f>IF(Y37="","",IF('Fall Tiering and Targets'!S4=""," &gt;"&amp;'Fall Tiering and Targets'!S3,"&gt;"&amp;'Fall Tiering and Targets'!S3&amp;" and &lt;="&amp;'Fall Tiering and Targets'!S4))</f>
        <v/>
      </c>
      <c r="Z39" s="512"/>
      <c r="AA39" s="512"/>
      <c r="AB39" s="512"/>
      <c r="AC39" s="512"/>
      <c r="AD39" s="513"/>
      <c r="AE39" s="511" t="str">
        <f>IF(AE37="","",IF('Fall Tiering and Targets'!T4=""," &gt;"&amp;'Fall Tiering and Targets'!T3,"&gt;"&amp;'Fall Tiering and Targets'!T3&amp;" and &lt;="&amp;'Fall Tiering and Targets'!T4))</f>
        <v/>
      </c>
      <c r="AF39" s="512"/>
      <c r="AG39" s="512"/>
      <c r="AH39" s="512"/>
      <c r="AI39" s="512"/>
      <c r="AJ39" s="513"/>
    </row>
    <row r="40" spans="2:36" ht="15.75" thickBot="1" x14ac:dyDescent="0.3">
      <c r="B40" s="503"/>
      <c r="C40" s="504"/>
      <c r="D40" s="504"/>
      <c r="E40" s="504"/>
      <c r="F40" s="504"/>
      <c r="G40" s="514"/>
      <c r="H40" s="515"/>
      <c r="I40" s="515"/>
      <c r="J40" s="515"/>
      <c r="K40" s="515"/>
      <c r="L40" s="516"/>
      <c r="M40" s="514"/>
      <c r="N40" s="515"/>
      <c r="O40" s="515"/>
      <c r="P40" s="515"/>
      <c r="Q40" s="515"/>
      <c r="R40" s="516"/>
      <c r="S40" s="514"/>
      <c r="T40" s="515"/>
      <c r="U40" s="515"/>
      <c r="V40" s="515"/>
      <c r="W40" s="515"/>
      <c r="X40" s="516"/>
      <c r="Y40" s="514"/>
      <c r="Z40" s="515"/>
      <c r="AA40" s="515"/>
      <c r="AB40" s="515"/>
      <c r="AC40" s="515"/>
      <c r="AD40" s="516"/>
      <c r="AE40" s="514"/>
      <c r="AF40" s="515"/>
      <c r="AG40" s="515"/>
      <c r="AH40" s="515"/>
      <c r="AI40" s="515"/>
      <c r="AJ40" s="516"/>
    </row>
    <row r="41" spans="2:36" x14ac:dyDescent="0.25">
      <c r="B41" s="501" t="s">
        <v>32</v>
      </c>
      <c r="C41" s="502"/>
      <c r="D41" s="502"/>
      <c r="E41" s="502"/>
      <c r="F41" s="502"/>
      <c r="G41" s="505" t="str">
        <f>IF(AND('Fall Tiering and Targets'!P5="",'Fall Tiering and Targets'!P4=""),"",IF('Fall Tiering and Targets'!P5=""," &gt;"&amp;'Fall Tiering and Targets'!P4,"&gt;"&amp;'Fall Tiering and Targets'!P4&amp;" and &lt;="&amp;'Fall Tiering and Targets'!P5))</f>
        <v/>
      </c>
      <c r="H41" s="506"/>
      <c r="I41" s="506"/>
      <c r="J41" s="506"/>
      <c r="K41" s="506"/>
      <c r="L41" s="507"/>
      <c r="M41" s="505" t="str">
        <f>IF(AND('Fall Tiering and Targets'!Q5="",'Fall Tiering and Targets'!Q4=""),"",IF('Fall Tiering and Targets'!Q5=""," &gt;"&amp;'Fall Tiering and Targets'!Q4,"&gt;"&amp;'Fall Tiering and Targets'!Q4&amp;" and &lt;="&amp;'Fall Tiering and Targets'!Q5))</f>
        <v/>
      </c>
      <c r="N41" s="506"/>
      <c r="O41" s="506"/>
      <c r="P41" s="506"/>
      <c r="Q41" s="506"/>
      <c r="R41" s="507"/>
      <c r="S41" s="505" t="str">
        <f>IF(AND('Fall Tiering and Targets'!R5="",'Fall Tiering and Targets'!R4=""),"",IF('Fall Tiering and Targets'!R5=""," &gt;"&amp;'Fall Tiering and Targets'!R4,"&gt;"&amp;'Fall Tiering and Targets'!R4&amp;" and &lt;="&amp;'Fall Tiering and Targets'!R5))</f>
        <v/>
      </c>
      <c r="T41" s="506"/>
      <c r="U41" s="506"/>
      <c r="V41" s="506"/>
      <c r="W41" s="506"/>
      <c r="X41" s="507"/>
      <c r="Y41" s="505" t="str">
        <f>IF(AND('Fall Tiering and Targets'!S5="",'Fall Tiering and Targets'!S4=""),"",IF('Fall Tiering and Targets'!S5=""," &gt;"&amp;'Fall Tiering and Targets'!S4,"&gt;"&amp;'Fall Tiering and Targets'!S4&amp;" and &lt;="&amp;'Fall Tiering and Targets'!S5))</f>
        <v/>
      </c>
      <c r="Z41" s="506"/>
      <c r="AA41" s="506"/>
      <c r="AB41" s="506"/>
      <c r="AC41" s="506"/>
      <c r="AD41" s="507"/>
      <c r="AE41" s="505" t="str">
        <f>IF(AND('Fall Tiering and Targets'!T5="",'Fall Tiering and Targets'!T4=""),"",IF('Fall Tiering and Targets'!T5=""," &gt;"&amp;'Fall Tiering and Targets'!T4,"&gt;"&amp;'Fall Tiering and Targets'!T4&amp;" and &lt;="&amp;'Fall Tiering and Targets'!T5))</f>
        <v/>
      </c>
      <c r="AF41" s="506"/>
      <c r="AG41" s="506"/>
      <c r="AH41" s="506"/>
      <c r="AI41" s="506"/>
      <c r="AJ41" s="507"/>
    </row>
    <row r="42" spans="2:36" ht="15.75" thickBot="1" x14ac:dyDescent="0.3">
      <c r="B42" s="503"/>
      <c r="C42" s="504"/>
      <c r="D42" s="504"/>
      <c r="E42" s="504"/>
      <c r="F42" s="504"/>
      <c r="G42" s="508"/>
      <c r="H42" s="509"/>
      <c r="I42" s="509"/>
      <c r="J42" s="509"/>
      <c r="K42" s="509"/>
      <c r="L42" s="510"/>
      <c r="M42" s="508"/>
      <c r="N42" s="509"/>
      <c r="O42" s="509"/>
      <c r="P42" s="509"/>
      <c r="Q42" s="509"/>
      <c r="R42" s="510"/>
      <c r="S42" s="508"/>
      <c r="T42" s="509"/>
      <c r="U42" s="509"/>
      <c r="V42" s="509"/>
      <c r="W42" s="509"/>
      <c r="X42" s="510"/>
      <c r="Y42" s="508"/>
      <c r="Z42" s="509"/>
      <c r="AA42" s="509"/>
      <c r="AB42" s="509"/>
      <c r="AC42" s="509"/>
      <c r="AD42" s="510"/>
      <c r="AE42" s="508"/>
      <c r="AF42" s="509"/>
      <c r="AG42" s="509"/>
      <c r="AH42" s="509"/>
      <c r="AI42" s="509"/>
      <c r="AJ42" s="510"/>
    </row>
    <row r="43" spans="2:36" x14ac:dyDescent="0.25">
      <c r="B43" s="501" t="s">
        <v>33</v>
      </c>
      <c r="C43" s="502"/>
      <c r="D43" s="502"/>
      <c r="E43" s="502"/>
      <c r="F43" s="502"/>
      <c r="G43" s="505" t="str">
        <f>IF(AND('Fall Tiering and Targets'!P6="",'Fall Tiering and Targets'!P5=""),"",IF('Fall Tiering and Targets'!P6=""," &gt;"&amp;'Fall Tiering and Targets'!P5,"&gt;"&amp;'Fall Tiering and Targets'!P5&amp;" and &lt;="&amp;'Fall Tiering and Targets'!P6))</f>
        <v/>
      </c>
      <c r="H43" s="506"/>
      <c r="I43" s="506"/>
      <c r="J43" s="506"/>
      <c r="K43" s="506"/>
      <c r="L43" s="507"/>
      <c r="M43" s="505" t="str">
        <f>IF(AND('Fall Tiering and Targets'!Q6="",'Fall Tiering and Targets'!Q5=""),"",IF('Fall Tiering and Targets'!Q6=""," &gt;"&amp;'Fall Tiering and Targets'!Q5,"&gt;"&amp;'Fall Tiering and Targets'!Q5&amp;" and &lt;="&amp;'Fall Tiering and Targets'!Q6))</f>
        <v/>
      </c>
      <c r="N43" s="506"/>
      <c r="O43" s="506"/>
      <c r="P43" s="506"/>
      <c r="Q43" s="506"/>
      <c r="R43" s="507"/>
      <c r="S43" s="505" t="str">
        <f>IF(AND('Fall Tiering and Targets'!R6="",'Fall Tiering and Targets'!R5=""),"",IF('Fall Tiering and Targets'!R6=""," &gt;"&amp;'Fall Tiering and Targets'!R5,"&gt;"&amp;'Fall Tiering and Targets'!R5&amp;" and &lt;="&amp;'Fall Tiering and Targets'!R6))</f>
        <v/>
      </c>
      <c r="T43" s="506"/>
      <c r="U43" s="506"/>
      <c r="V43" s="506"/>
      <c r="W43" s="506"/>
      <c r="X43" s="507"/>
      <c r="Y43" s="505" t="str">
        <f>IF(AND('Fall Tiering and Targets'!S6="",'Fall Tiering and Targets'!S5=""),"",IF('Fall Tiering and Targets'!S6=""," &gt;"&amp;'Fall Tiering and Targets'!S5,"&gt;"&amp;'Fall Tiering and Targets'!S5&amp;" and &lt;="&amp;'Fall Tiering and Targets'!S6))</f>
        <v/>
      </c>
      <c r="Z43" s="506"/>
      <c r="AA43" s="506"/>
      <c r="AB43" s="506"/>
      <c r="AC43" s="506"/>
      <c r="AD43" s="507"/>
      <c r="AE43" s="505" t="str">
        <f>IF(AND('Fall Tiering and Targets'!T6="",'Fall Tiering and Targets'!T5=""),"",IF('Fall Tiering and Targets'!T6=""," &gt;"&amp;'Fall Tiering and Targets'!T5,"&gt;"&amp;'Fall Tiering and Targets'!T5&amp;" and &lt;="&amp;'Fall Tiering and Targets'!T6))</f>
        <v/>
      </c>
      <c r="AF43" s="506"/>
      <c r="AG43" s="506"/>
      <c r="AH43" s="506"/>
      <c r="AI43" s="506"/>
      <c r="AJ43" s="507"/>
    </row>
    <row r="44" spans="2:36" ht="15.75" thickBot="1" x14ac:dyDescent="0.3">
      <c r="B44" s="503"/>
      <c r="C44" s="504"/>
      <c r="D44" s="504"/>
      <c r="E44" s="504"/>
      <c r="F44" s="504"/>
      <c r="G44" s="508"/>
      <c r="H44" s="509"/>
      <c r="I44" s="509"/>
      <c r="J44" s="509"/>
      <c r="K44" s="509"/>
      <c r="L44" s="510"/>
      <c r="M44" s="508"/>
      <c r="N44" s="509"/>
      <c r="O44" s="509"/>
      <c r="P44" s="509"/>
      <c r="Q44" s="509"/>
      <c r="R44" s="510"/>
      <c r="S44" s="508"/>
      <c r="T44" s="509"/>
      <c r="U44" s="509"/>
      <c r="V44" s="509"/>
      <c r="W44" s="509"/>
      <c r="X44" s="510"/>
      <c r="Y44" s="508"/>
      <c r="Z44" s="509"/>
      <c r="AA44" s="509"/>
      <c r="AB44" s="509"/>
      <c r="AC44" s="509"/>
      <c r="AD44" s="510"/>
      <c r="AE44" s="508"/>
      <c r="AF44" s="509"/>
      <c r="AG44" s="509"/>
      <c r="AH44" s="509"/>
      <c r="AI44" s="509"/>
      <c r="AJ44" s="510"/>
    </row>
    <row r="45" spans="2:36" x14ac:dyDescent="0.25">
      <c r="B45" s="501" t="s">
        <v>40</v>
      </c>
      <c r="C45" s="502"/>
      <c r="D45" s="502"/>
      <c r="E45" s="502"/>
      <c r="F45" s="502"/>
      <c r="G45" s="505" t="str">
        <f>IF('Fall Tiering and Targets'!P6="", "", "&gt;"&amp;'Fall Tiering and Targets'!P6)</f>
        <v/>
      </c>
      <c r="H45" s="506"/>
      <c r="I45" s="506"/>
      <c r="J45" s="506"/>
      <c r="K45" s="506"/>
      <c r="L45" s="507"/>
      <c r="M45" s="505" t="str">
        <f>IF('Fall Tiering and Targets'!Q6="", "", "&gt;"&amp;'Fall Tiering and Targets'!Q6)</f>
        <v/>
      </c>
      <c r="N45" s="506"/>
      <c r="O45" s="506"/>
      <c r="P45" s="506"/>
      <c r="Q45" s="506"/>
      <c r="R45" s="507"/>
      <c r="S45" s="505" t="str">
        <f>IF('Fall Tiering and Targets'!R6="", "", "&gt;"&amp;'Fall Tiering and Targets'!R6)</f>
        <v/>
      </c>
      <c r="T45" s="506"/>
      <c r="U45" s="506"/>
      <c r="V45" s="506"/>
      <c r="W45" s="506"/>
      <c r="X45" s="507"/>
      <c r="Y45" s="505" t="str">
        <f>IF('Fall Tiering and Targets'!S6="", "", "&gt;"&amp;'Fall Tiering and Targets'!S6)</f>
        <v/>
      </c>
      <c r="Z45" s="506"/>
      <c r="AA45" s="506"/>
      <c r="AB45" s="506"/>
      <c r="AC45" s="506"/>
      <c r="AD45" s="507"/>
      <c r="AE45" s="505" t="str">
        <f>IF('Fall Tiering and Targets'!T6="", "", "&gt;"&amp;'Fall Tiering and Targets'!T6)</f>
        <v/>
      </c>
      <c r="AF45" s="506"/>
      <c r="AG45" s="506"/>
      <c r="AH45" s="506"/>
      <c r="AI45" s="506"/>
      <c r="AJ45" s="507"/>
    </row>
    <row r="46" spans="2:36" ht="15.75" thickBot="1" x14ac:dyDescent="0.3">
      <c r="B46" s="503"/>
      <c r="C46" s="504"/>
      <c r="D46" s="504"/>
      <c r="E46" s="504"/>
      <c r="F46" s="504"/>
      <c r="G46" s="508"/>
      <c r="H46" s="509"/>
      <c r="I46" s="509"/>
      <c r="J46" s="509"/>
      <c r="K46" s="509"/>
      <c r="L46" s="510"/>
      <c r="M46" s="508"/>
      <c r="N46" s="509"/>
      <c r="O46" s="509"/>
      <c r="P46" s="509"/>
      <c r="Q46" s="509"/>
      <c r="R46" s="510"/>
      <c r="S46" s="508"/>
      <c r="T46" s="509"/>
      <c r="U46" s="509"/>
      <c r="V46" s="509"/>
      <c r="W46" s="509"/>
      <c r="X46" s="510"/>
      <c r="Y46" s="508"/>
      <c r="Z46" s="509"/>
      <c r="AA46" s="509"/>
      <c r="AB46" s="509"/>
      <c r="AC46" s="509"/>
      <c r="AD46" s="510"/>
      <c r="AE46" s="508"/>
      <c r="AF46" s="509"/>
      <c r="AG46" s="509"/>
      <c r="AH46" s="509"/>
      <c r="AI46" s="509"/>
      <c r="AJ46" s="510"/>
    </row>
    <row r="47" spans="2:36" x14ac:dyDescent="0.25">
      <c r="B47" s="491" t="s">
        <v>114</v>
      </c>
      <c r="C47" s="492"/>
      <c r="D47" s="492"/>
      <c r="E47" s="492"/>
      <c r="F47" s="492"/>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4"/>
    </row>
    <row r="48" spans="2:36" x14ac:dyDescent="0.25">
      <c r="B48" s="495" t="s">
        <v>115</v>
      </c>
      <c r="C48" s="496"/>
      <c r="D48" s="496"/>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7"/>
    </row>
    <row r="49" spans="2:48" ht="34.5" customHeight="1" thickBot="1" x14ac:dyDescent="0.3">
      <c r="B49" s="498"/>
      <c r="C49" s="499"/>
      <c r="D49" s="499"/>
      <c r="E49" s="499"/>
      <c r="F49" s="499"/>
      <c r="G49" s="499"/>
      <c r="H49" s="499"/>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499"/>
      <c r="AJ49" s="500"/>
    </row>
    <row r="50" spans="2:48" ht="15" customHeight="1" x14ac:dyDescent="0.25">
      <c r="B50" s="345" t="s">
        <v>116</v>
      </c>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7"/>
    </row>
    <row r="51" spans="2:48" ht="15" customHeight="1" x14ac:dyDescent="0.25">
      <c r="B51" s="348"/>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J51" s="350"/>
    </row>
    <row r="52" spans="2:48" ht="15" customHeight="1" x14ac:dyDescent="0.25">
      <c r="B52" s="348"/>
      <c r="C52" s="349"/>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49"/>
      <c r="AD52" s="349"/>
      <c r="AE52" s="349"/>
      <c r="AF52" s="349"/>
      <c r="AG52" s="349"/>
      <c r="AH52" s="349"/>
      <c r="AI52" s="349"/>
      <c r="AJ52" s="350"/>
      <c r="AV52" s="106" t="s">
        <v>0</v>
      </c>
    </row>
    <row r="53" spans="2:48" ht="15" customHeight="1" thickBot="1" x14ac:dyDescent="0.3">
      <c r="B53" s="351"/>
      <c r="C53" s="352"/>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3"/>
    </row>
    <row r="54" spans="2:48" ht="12" customHeight="1" x14ac:dyDescent="0.25">
      <c r="B54" s="482" t="s">
        <v>2</v>
      </c>
      <c r="C54" s="483"/>
      <c r="D54" s="483"/>
      <c r="E54" s="483"/>
      <c r="F54" s="483"/>
      <c r="G54" s="483"/>
      <c r="H54" s="483"/>
      <c r="I54" s="483"/>
      <c r="J54" s="483"/>
      <c r="K54" s="483"/>
      <c r="L54" s="484"/>
      <c r="M54" s="482" t="s">
        <v>24</v>
      </c>
      <c r="N54" s="483"/>
      <c r="O54" s="483"/>
      <c r="P54" s="483"/>
      <c r="Q54" s="483"/>
      <c r="R54" s="483"/>
      <c r="S54" s="483"/>
      <c r="T54" s="483"/>
      <c r="U54" s="483"/>
      <c r="V54" s="483"/>
      <c r="W54" s="483"/>
      <c r="X54" s="484"/>
      <c r="Y54" s="482" t="s">
        <v>58</v>
      </c>
      <c r="Z54" s="483"/>
      <c r="AA54" s="483"/>
      <c r="AB54" s="483"/>
      <c r="AC54" s="483"/>
      <c r="AD54" s="483"/>
      <c r="AE54" s="483"/>
      <c r="AF54" s="483"/>
      <c r="AG54" s="483"/>
      <c r="AH54" s="483"/>
      <c r="AI54" s="483"/>
      <c r="AJ54" s="484"/>
    </row>
    <row r="55" spans="2:48" ht="12" customHeight="1" thickBot="1" x14ac:dyDescent="0.3">
      <c r="B55" s="485"/>
      <c r="C55" s="486"/>
      <c r="D55" s="486"/>
      <c r="E55" s="486"/>
      <c r="F55" s="486"/>
      <c r="G55" s="486"/>
      <c r="H55" s="486"/>
      <c r="I55" s="486"/>
      <c r="J55" s="486"/>
      <c r="K55" s="486"/>
      <c r="L55" s="487"/>
      <c r="M55" s="485"/>
      <c r="N55" s="486"/>
      <c r="O55" s="486"/>
      <c r="P55" s="486"/>
      <c r="Q55" s="486"/>
      <c r="R55" s="486"/>
      <c r="S55" s="486"/>
      <c r="T55" s="486"/>
      <c r="U55" s="486"/>
      <c r="V55" s="486"/>
      <c r="W55" s="486"/>
      <c r="X55" s="487"/>
      <c r="Y55" s="485"/>
      <c r="Z55" s="486"/>
      <c r="AA55" s="486"/>
      <c r="AB55" s="486"/>
      <c r="AC55" s="486"/>
      <c r="AD55" s="486"/>
      <c r="AE55" s="486"/>
      <c r="AF55" s="486"/>
      <c r="AG55" s="486"/>
      <c r="AH55" s="486"/>
      <c r="AI55" s="486"/>
      <c r="AJ55" s="487"/>
    </row>
    <row r="56" spans="2:48" ht="12" customHeight="1" x14ac:dyDescent="0.25">
      <c r="B56" s="360" t="str">
        <f>IF((AND('Mid-Year Review Sheet'!B5="",'Mid-Year Review Sheet'!C5="")),"","Tier 1")</f>
        <v/>
      </c>
      <c r="C56" s="361"/>
      <c r="D56" s="361"/>
      <c r="E56" s="361"/>
      <c r="F56" s="361"/>
      <c r="G56" s="361"/>
      <c r="H56" s="361"/>
      <c r="I56" s="361"/>
      <c r="J56" s="361"/>
      <c r="K56" s="361"/>
      <c r="L56" s="362"/>
      <c r="M56" s="360" t="str">
        <f>IF('Mid-Year Review Sheet'!B5=0,"",IF(OR('Mid-Year Review Sheet'!C5="", 'Mid-Year Review Sheet'!C5='Mid-Year Review Sheet'!B5),'Mid-Year Review Sheet'!B5,'Mid-Year Review Sheet'!C5))</f>
        <v/>
      </c>
      <c r="N56" s="361"/>
      <c r="O56" s="361"/>
      <c r="P56" s="361"/>
      <c r="Q56" s="361"/>
      <c r="R56" s="361"/>
      <c r="S56" s="361"/>
      <c r="T56" s="361"/>
      <c r="U56" s="361"/>
      <c r="V56" s="361"/>
      <c r="W56" s="361"/>
      <c r="X56" s="362"/>
      <c r="Y56" s="459" t="str">
        <f>IF('Mid-Year Review Sheet'!B14=0,"",IF(OR('Mid-Year Review Sheet'!C14="", 'Mid-Year Review Sheet'!C14='Mid-Year Review Sheet'!B14),'Mid-Year Review Sheet'!B14,'Mid-Year Review Sheet'!C14))</f>
        <v/>
      </c>
      <c r="Z56" s="460"/>
      <c r="AA56" s="460"/>
      <c r="AB56" s="460"/>
      <c r="AC56" s="460"/>
      <c r="AD56" s="460"/>
      <c r="AE56" s="460"/>
      <c r="AF56" s="460"/>
      <c r="AG56" s="460"/>
      <c r="AH56" s="460"/>
      <c r="AI56" s="460"/>
      <c r="AJ56" s="465"/>
    </row>
    <row r="57" spans="2:48" ht="12" customHeight="1" thickBot="1" x14ac:dyDescent="0.3">
      <c r="B57" s="363"/>
      <c r="C57" s="364"/>
      <c r="D57" s="364"/>
      <c r="E57" s="364"/>
      <c r="F57" s="364"/>
      <c r="G57" s="364"/>
      <c r="H57" s="364"/>
      <c r="I57" s="364"/>
      <c r="J57" s="364"/>
      <c r="K57" s="364"/>
      <c r="L57" s="365"/>
      <c r="M57" s="363"/>
      <c r="N57" s="364"/>
      <c r="O57" s="364"/>
      <c r="P57" s="364"/>
      <c r="Q57" s="364"/>
      <c r="R57" s="364"/>
      <c r="S57" s="364"/>
      <c r="T57" s="364"/>
      <c r="U57" s="364"/>
      <c r="V57" s="364"/>
      <c r="W57" s="364"/>
      <c r="X57" s="365"/>
      <c r="Y57" s="461"/>
      <c r="Z57" s="462"/>
      <c r="AA57" s="462"/>
      <c r="AB57" s="462"/>
      <c r="AC57" s="462"/>
      <c r="AD57" s="462"/>
      <c r="AE57" s="462"/>
      <c r="AF57" s="462"/>
      <c r="AG57" s="462"/>
      <c r="AH57" s="462"/>
      <c r="AI57" s="462"/>
      <c r="AJ57" s="466"/>
    </row>
    <row r="58" spans="2:48" ht="12" customHeight="1" x14ac:dyDescent="0.25">
      <c r="B58" s="360" t="str">
        <f>IF((AND('Mid-Year Review Sheet'!B6="",'Mid-Year Review Sheet'!C6="")),"","Tier 2")</f>
        <v/>
      </c>
      <c r="C58" s="361"/>
      <c r="D58" s="361"/>
      <c r="E58" s="361"/>
      <c r="F58" s="361"/>
      <c r="G58" s="361"/>
      <c r="H58" s="361"/>
      <c r="I58" s="361"/>
      <c r="J58" s="361"/>
      <c r="K58" s="361"/>
      <c r="L58" s="362"/>
      <c r="M58" s="360" t="str">
        <f>IF('Mid-Year Review Sheet'!B6=0,"",IF(OR('Mid-Year Review Sheet'!C6="", 'Mid-Year Review Sheet'!C6='Mid-Year Review Sheet'!B6),'Mid-Year Review Sheet'!B6,'Mid-Year Review Sheet'!C6))</f>
        <v/>
      </c>
      <c r="N58" s="361"/>
      <c r="O58" s="361"/>
      <c r="P58" s="361"/>
      <c r="Q58" s="361"/>
      <c r="R58" s="361"/>
      <c r="S58" s="361"/>
      <c r="T58" s="361"/>
      <c r="U58" s="361"/>
      <c r="V58" s="361"/>
      <c r="W58" s="361"/>
      <c r="X58" s="362"/>
      <c r="Y58" s="459" t="str">
        <f>IF('Mid-Year Review Sheet'!B15=0,"",IF(OR('Mid-Year Review Sheet'!C15="", 'Mid-Year Review Sheet'!C15='Mid-Year Review Sheet'!B15),'Mid-Year Review Sheet'!B15,'Mid-Year Review Sheet'!C15))</f>
        <v/>
      </c>
      <c r="Z58" s="460"/>
      <c r="AA58" s="460"/>
      <c r="AB58" s="460"/>
      <c r="AC58" s="460"/>
      <c r="AD58" s="460"/>
      <c r="AE58" s="460"/>
      <c r="AF58" s="460"/>
      <c r="AG58" s="460"/>
      <c r="AH58" s="460"/>
      <c r="AI58" s="460"/>
      <c r="AJ58" s="465"/>
    </row>
    <row r="59" spans="2:48" ht="12" customHeight="1" thickBot="1" x14ac:dyDescent="0.3">
      <c r="B59" s="363"/>
      <c r="C59" s="364"/>
      <c r="D59" s="364"/>
      <c r="E59" s="364"/>
      <c r="F59" s="364"/>
      <c r="G59" s="364"/>
      <c r="H59" s="364"/>
      <c r="I59" s="364"/>
      <c r="J59" s="364"/>
      <c r="K59" s="364"/>
      <c r="L59" s="365"/>
      <c r="M59" s="363"/>
      <c r="N59" s="364"/>
      <c r="O59" s="364"/>
      <c r="P59" s="364"/>
      <c r="Q59" s="364"/>
      <c r="R59" s="364"/>
      <c r="S59" s="364"/>
      <c r="T59" s="364"/>
      <c r="U59" s="364"/>
      <c r="V59" s="364"/>
      <c r="W59" s="364"/>
      <c r="X59" s="365"/>
      <c r="Y59" s="461"/>
      <c r="Z59" s="462"/>
      <c r="AA59" s="462"/>
      <c r="AB59" s="462"/>
      <c r="AC59" s="462"/>
      <c r="AD59" s="462"/>
      <c r="AE59" s="462"/>
      <c r="AF59" s="462"/>
      <c r="AG59" s="462"/>
      <c r="AH59" s="462"/>
      <c r="AI59" s="462"/>
      <c r="AJ59" s="466"/>
    </row>
    <row r="60" spans="2:48" ht="12" customHeight="1" x14ac:dyDescent="0.25">
      <c r="B60" s="360" t="str">
        <f>IF((AND('Mid-Year Review Sheet'!B7="",'Mid-Year Review Sheet'!C7="")),"","Tier 3")</f>
        <v/>
      </c>
      <c r="C60" s="361"/>
      <c r="D60" s="361"/>
      <c r="E60" s="361"/>
      <c r="F60" s="361"/>
      <c r="G60" s="361"/>
      <c r="H60" s="361"/>
      <c r="I60" s="361"/>
      <c r="J60" s="361"/>
      <c r="K60" s="361"/>
      <c r="L60" s="362"/>
      <c r="M60" s="360" t="str">
        <f>IF('Mid-Year Review Sheet'!B7=0,"",IF(OR('Mid-Year Review Sheet'!C7="", 'Mid-Year Review Sheet'!C7='Mid-Year Review Sheet'!B7),'Mid-Year Review Sheet'!B7,'Mid-Year Review Sheet'!C7))</f>
        <v/>
      </c>
      <c r="N60" s="361"/>
      <c r="O60" s="361"/>
      <c r="P60" s="361"/>
      <c r="Q60" s="361"/>
      <c r="R60" s="361"/>
      <c r="S60" s="361"/>
      <c r="T60" s="361"/>
      <c r="U60" s="361"/>
      <c r="V60" s="361"/>
      <c r="W60" s="361"/>
      <c r="X60" s="362"/>
      <c r="Y60" s="459" t="str">
        <f>IF('Mid-Year Review Sheet'!B16=0,"",IF(OR('Mid-Year Review Sheet'!C16="", 'Mid-Year Review Sheet'!C16='Mid-Year Review Sheet'!B16),'Mid-Year Review Sheet'!B16,'Mid-Year Review Sheet'!C16))</f>
        <v/>
      </c>
      <c r="Z60" s="460"/>
      <c r="AA60" s="460"/>
      <c r="AB60" s="460"/>
      <c r="AC60" s="460"/>
      <c r="AD60" s="460"/>
      <c r="AE60" s="460"/>
      <c r="AF60" s="460"/>
      <c r="AG60" s="460"/>
      <c r="AH60" s="460"/>
      <c r="AI60" s="460"/>
      <c r="AJ60" s="465"/>
    </row>
    <row r="61" spans="2:48" ht="12" customHeight="1" thickBot="1" x14ac:dyDescent="0.3">
      <c r="B61" s="363"/>
      <c r="C61" s="364"/>
      <c r="D61" s="364"/>
      <c r="E61" s="364"/>
      <c r="F61" s="364"/>
      <c r="G61" s="364"/>
      <c r="H61" s="364"/>
      <c r="I61" s="364"/>
      <c r="J61" s="364"/>
      <c r="K61" s="364"/>
      <c r="L61" s="365"/>
      <c r="M61" s="363"/>
      <c r="N61" s="364"/>
      <c r="O61" s="364"/>
      <c r="P61" s="364"/>
      <c r="Q61" s="364"/>
      <c r="R61" s="364"/>
      <c r="S61" s="364"/>
      <c r="T61" s="364"/>
      <c r="U61" s="364"/>
      <c r="V61" s="364"/>
      <c r="W61" s="364"/>
      <c r="X61" s="365"/>
      <c r="Y61" s="461"/>
      <c r="Z61" s="462"/>
      <c r="AA61" s="462"/>
      <c r="AB61" s="462"/>
      <c r="AC61" s="462"/>
      <c r="AD61" s="462"/>
      <c r="AE61" s="462"/>
      <c r="AF61" s="462"/>
      <c r="AG61" s="462"/>
      <c r="AH61" s="462"/>
      <c r="AI61" s="462"/>
      <c r="AJ61" s="466"/>
    </row>
    <row r="62" spans="2:48" ht="12" customHeight="1" x14ac:dyDescent="0.25">
      <c r="B62" s="360" t="str">
        <f>IF((AND('Mid-Year Review Sheet'!B8="",'Mid-Year Review Sheet'!C8="")),"","Tier 4")</f>
        <v/>
      </c>
      <c r="C62" s="361"/>
      <c r="D62" s="361"/>
      <c r="E62" s="361"/>
      <c r="F62" s="361"/>
      <c r="G62" s="361"/>
      <c r="H62" s="361"/>
      <c r="I62" s="361"/>
      <c r="J62" s="361"/>
      <c r="K62" s="361"/>
      <c r="L62" s="362"/>
      <c r="M62" s="360" t="str">
        <f>IF('Mid-Year Review Sheet'!B8=0,"",IF(OR('Mid-Year Review Sheet'!C8="", 'Mid-Year Review Sheet'!C8='Mid-Year Review Sheet'!B8),'Mid-Year Review Sheet'!B8,'Mid-Year Review Sheet'!C8))</f>
        <v/>
      </c>
      <c r="N62" s="361"/>
      <c r="O62" s="361"/>
      <c r="P62" s="361"/>
      <c r="Q62" s="361"/>
      <c r="R62" s="361"/>
      <c r="S62" s="361"/>
      <c r="T62" s="361"/>
      <c r="U62" s="361"/>
      <c r="V62" s="361"/>
      <c r="W62" s="361"/>
      <c r="X62" s="362"/>
      <c r="Y62" s="459" t="str">
        <f>IF('Mid-Year Review Sheet'!B17=0,"",IF(OR('Mid-Year Review Sheet'!C17="", 'Mid-Year Review Sheet'!C17='Mid-Year Review Sheet'!B17),'Mid-Year Review Sheet'!B17,'Mid-Year Review Sheet'!C17))</f>
        <v/>
      </c>
      <c r="Z62" s="460"/>
      <c r="AA62" s="460"/>
      <c r="AB62" s="460"/>
      <c r="AC62" s="460"/>
      <c r="AD62" s="460"/>
      <c r="AE62" s="460"/>
      <c r="AF62" s="460"/>
      <c r="AG62" s="460"/>
      <c r="AH62" s="460"/>
      <c r="AI62" s="460"/>
      <c r="AJ62" s="465"/>
    </row>
    <row r="63" spans="2:48" ht="12" customHeight="1" thickBot="1" x14ac:dyDescent="0.3">
      <c r="B63" s="363"/>
      <c r="C63" s="364"/>
      <c r="D63" s="364"/>
      <c r="E63" s="364"/>
      <c r="F63" s="364"/>
      <c r="G63" s="364"/>
      <c r="H63" s="364"/>
      <c r="I63" s="364"/>
      <c r="J63" s="364"/>
      <c r="K63" s="364"/>
      <c r="L63" s="365"/>
      <c r="M63" s="363"/>
      <c r="N63" s="364"/>
      <c r="O63" s="364"/>
      <c r="P63" s="364"/>
      <c r="Q63" s="364"/>
      <c r="R63" s="364"/>
      <c r="S63" s="364"/>
      <c r="T63" s="364"/>
      <c r="U63" s="364"/>
      <c r="V63" s="364"/>
      <c r="W63" s="364"/>
      <c r="X63" s="365"/>
      <c r="Y63" s="461"/>
      <c r="Z63" s="462"/>
      <c r="AA63" s="462"/>
      <c r="AB63" s="462"/>
      <c r="AC63" s="462"/>
      <c r="AD63" s="462"/>
      <c r="AE63" s="462"/>
      <c r="AF63" s="462"/>
      <c r="AG63" s="462"/>
      <c r="AH63" s="462"/>
      <c r="AI63" s="462"/>
      <c r="AJ63" s="466"/>
    </row>
    <row r="64" spans="2:48" x14ac:dyDescent="0.25">
      <c r="B64" s="360" t="str">
        <f>IF((AND('Mid-Year Review Sheet'!B9="",'Mid-Year Review Sheet'!C9="")),"","Tier 5")</f>
        <v/>
      </c>
      <c r="C64" s="361"/>
      <c r="D64" s="361"/>
      <c r="E64" s="361"/>
      <c r="F64" s="361"/>
      <c r="G64" s="361"/>
      <c r="H64" s="361"/>
      <c r="I64" s="361"/>
      <c r="J64" s="361"/>
      <c r="K64" s="361"/>
      <c r="L64" s="362"/>
      <c r="M64" s="360" t="str">
        <f>IF('Mid-Year Review Sheet'!B9=0,"",IF(OR('Mid-Year Review Sheet'!C9="", 'Mid-Year Review Sheet'!C9='Mid-Year Review Sheet'!B9),'Mid-Year Review Sheet'!B9,'Mid-Year Review Sheet'!C9))</f>
        <v/>
      </c>
      <c r="N64" s="361"/>
      <c r="O64" s="361"/>
      <c r="P64" s="361"/>
      <c r="Q64" s="361"/>
      <c r="R64" s="361"/>
      <c r="S64" s="361"/>
      <c r="T64" s="361"/>
      <c r="U64" s="361"/>
      <c r="V64" s="361"/>
      <c r="W64" s="361"/>
      <c r="X64" s="362"/>
      <c r="Y64" s="459" t="str">
        <f>IF('Mid-Year Review Sheet'!B18=0,"",IF(OR('Mid-Year Review Sheet'!C18="", 'Mid-Year Review Sheet'!C18='Mid-Year Review Sheet'!B18),'Mid-Year Review Sheet'!B18,'Mid-Year Review Sheet'!C18))</f>
        <v/>
      </c>
      <c r="Z64" s="460"/>
      <c r="AA64" s="460"/>
      <c r="AB64" s="460"/>
      <c r="AC64" s="460"/>
      <c r="AD64" s="460"/>
      <c r="AE64" s="460"/>
      <c r="AF64" s="460"/>
      <c r="AG64" s="460"/>
      <c r="AH64" s="460"/>
      <c r="AI64" s="460"/>
      <c r="AJ64" s="465"/>
    </row>
    <row r="65" spans="2:36" ht="15.75" thickBot="1" x14ac:dyDescent="0.3">
      <c r="B65" s="363"/>
      <c r="C65" s="364"/>
      <c r="D65" s="364"/>
      <c r="E65" s="364"/>
      <c r="F65" s="364"/>
      <c r="G65" s="364"/>
      <c r="H65" s="364"/>
      <c r="I65" s="364"/>
      <c r="J65" s="364"/>
      <c r="K65" s="364"/>
      <c r="L65" s="365"/>
      <c r="M65" s="363"/>
      <c r="N65" s="364"/>
      <c r="O65" s="364"/>
      <c r="P65" s="364"/>
      <c r="Q65" s="364"/>
      <c r="R65" s="364"/>
      <c r="S65" s="364"/>
      <c r="T65" s="364"/>
      <c r="U65" s="364"/>
      <c r="V65" s="364"/>
      <c r="W65" s="364"/>
      <c r="X65" s="365"/>
      <c r="Y65" s="461"/>
      <c r="Z65" s="462"/>
      <c r="AA65" s="462"/>
      <c r="AB65" s="462"/>
      <c r="AC65" s="462"/>
      <c r="AD65" s="462"/>
      <c r="AE65" s="462"/>
      <c r="AF65" s="462"/>
      <c r="AG65" s="462"/>
      <c r="AH65" s="462"/>
      <c r="AI65" s="462"/>
      <c r="AJ65" s="466"/>
    </row>
    <row r="66" spans="2:36" ht="5.25" customHeight="1" thickBot="1" x14ac:dyDescent="0.3">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8"/>
      <c r="AG66" s="158"/>
      <c r="AH66" s="158"/>
      <c r="AI66" s="158"/>
      <c r="AJ66" s="158"/>
    </row>
    <row r="67" spans="2:36" ht="12.75" customHeight="1" x14ac:dyDescent="0.25">
      <c r="B67" s="467" t="s">
        <v>117</v>
      </c>
      <c r="C67" s="468"/>
      <c r="D67" s="468"/>
      <c r="E67" s="468"/>
      <c r="F67" s="468"/>
      <c r="G67" s="468"/>
      <c r="H67" s="468"/>
      <c r="I67" s="468"/>
      <c r="J67" s="468"/>
      <c r="K67" s="468"/>
      <c r="L67" s="468"/>
      <c r="M67" s="468"/>
      <c r="N67" s="468"/>
      <c r="O67" s="468"/>
      <c r="P67" s="468"/>
      <c r="Q67" s="468"/>
      <c r="R67" s="468"/>
      <c r="S67" s="468"/>
      <c r="T67" s="468"/>
      <c r="U67" s="468"/>
      <c r="V67" s="468"/>
      <c r="W67" s="468"/>
      <c r="X67" s="468"/>
      <c r="Y67" s="468"/>
      <c r="Z67" s="468"/>
      <c r="AA67" s="468"/>
      <c r="AB67" s="468"/>
      <c r="AC67" s="468"/>
      <c r="AD67" s="468"/>
      <c r="AE67" s="468"/>
      <c r="AF67" s="468"/>
      <c r="AG67" s="468"/>
      <c r="AH67" s="468"/>
      <c r="AI67" s="468"/>
      <c r="AJ67" s="469"/>
    </row>
    <row r="68" spans="2:36" ht="24.75" customHeight="1" thickBot="1" x14ac:dyDescent="0.3">
      <c r="B68" s="470" t="s">
        <v>118</v>
      </c>
      <c r="C68" s="471"/>
      <c r="D68" s="471"/>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471"/>
      <c r="AI68" s="471"/>
      <c r="AJ68" s="472"/>
    </row>
    <row r="69" spans="2:36" ht="12" customHeight="1" x14ac:dyDescent="0.25">
      <c r="B69" s="473" t="s">
        <v>2</v>
      </c>
      <c r="C69" s="474"/>
      <c r="D69" s="474"/>
      <c r="E69" s="474"/>
      <c r="F69" s="475"/>
      <c r="G69" s="473" t="s">
        <v>119</v>
      </c>
      <c r="H69" s="474"/>
      <c r="I69" s="474"/>
      <c r="J69" s="474"/>
      <c r="K69" s="474"/>
      <c r="L69" s="475"/>
      <c r="M69" s="482" t="s">
        <v>120</v>
      </c>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4"/>
    </row>
    <row r="70" spans="2:36" ht="12" customHeight="1" thickBot="1" x14ac:dyDescent="0.3">
      <c r="B70" s="476"/>
      <c r="C70" s="477"/>
      <c r="D70" s="477"/>
      <c r="E70" s="477"/>
      <c r="F70" s="478"/>
      <c r="G70" s="476"/>
      <c r="H70" s="477"/>
      <c r="I70" s="477"/>
      <c r="J70" s="477"/>
      <c r="K70" s="477"/>
      <c r="L70" s="478"/>
      <c r="M70" s="485"/>
      <c r="N70" s="486"/>
      <c r="O70" s="486"/>
      <c r="P70" s="486"/>
      <c r="Q70" s="486"/>
      <c r="R70" s="486"/>
      <c r="S70" s="486"/>
      <c r="T70" s="486"/>
      <c r="U70" s="486"/>
      <c r="V70" s="486"/>
      <c r="W70" s="486"/>
      <c r="X70" s="486"/>
      <c r="Y70" s="486"/>
      <c r="Z70" s="486"/>
      <c r="AA70" s="486"/>
      <c r="AB70" s="486"/>
      <c r="AC70" s="486"/>
      <c r="AD70" s="486"/>
      <c r="AE70" s="486"/>
      <c r="AF70" s="486"/>
      <c r="AG70" s="486"/>
      <c r="AH70" s="486"/>
      <c r="AI70" s="486"/>
      <c r="AJ70" s="487"/>
    </row>
    <row r="71" spans="2:36" ht="12" customHeight="1" x14ac:dyDescent="0.25">
      <c r="B71" s="476"/>
      <c r="C71" s="477"/>
      <c r="D71" s="477"/>
      <c r="E71" s="477"/>
      <c r="F71" s="478"/>
      <c r="G71" s="476"/>
      <c r="H71" s="477"/>
      <c r="I71" s="477"/>
      <c r="J71" s="477"/>
      <c r="K71" s="477"/>
      <c r="L71" s="478"/>
      <c r="M71" s="482" t="s">
        <v>121</v>
      </c>
      <c r="N71" s="483"/>
      <c r="O71" s="483"/>
      <c r="P71" s="483"/>
      <c r="Q71" s="483"/>
      <c r="R71" s="484"/>
      <c r="S71" s="482" t="s">
        <v>122</v>
      </c>
      <c r="T71" s="483"/>
      <c r="U71" s="483"/>
      <c r="V71" s="483"/>
      <c r="W71" s="483"/>
      <c r="X71" s="484"/>
      <c r="Y71" s="482" t="s">
        <v>123</v>
      </c>
      <c r="Z71" s="483"/>
      <c r="AA71" s="483"/>
      <c r="AB71" s="483"/>
      <c r="AC71" s="483"/>
      <c r="AD71" s="484"/>
      <c r="AE71" s="482" t="s">
        <v>124</v>
      </c>
      <c r="AF71" s="483"/>
      <c r="AG71" s="483"/>
      <c r="AH71" s="483"/>
      <c r="AI71" s="483"/>
      <c r="AJ71" s="484"/>
    </row>
    <row r="72" spans="2:36" ht="12" customHeight="1" thickBot="1" x14ac:dyDescent="0.3">
      <c r="B72" s="479"/>
      <c r="C72" s="480"/>
      <c r="D72" s="480"/>
      <c r="E72" s="480"/>
      <c r="F72" s="481"/>
      <c r="G72" s="479"/>
      <c r="H72" s="480"/>
      <c r="I72" s="480"/>
      <c r="J72" s="480"/>
      <c r="K72" s="480"/>
      <c r="L72" s="481"/>
      <c r="M72" s="488"/>
      <c r="N72" s="489"/>
      <c r="O72" s="489"/>
      <c r="P72" s="489"/>
      <c r="Q72" s="489"/>
      <c r="R72" s="490"/>
      <c r="S72" s="485"/>
      <c r="T72" s="486"/>
      <c r="U72" s="486"/>
      <c r="V72" s="486"/>
      <c r="W72" s="486"/>
      <c r="X72" s="487"/>
      <c r="Y72" s="485"/>
      <c r="Z72" s="486"/>
      <c r="AA72" s="486"/>
      <c r="AB72" s="486"/>
      <c r="AC72" s="486"/>
      <c r="AD72" s="487"/>
      <c r="AE72" s="485"/>
      <c r="AF72" s="486"/>
      <c r="AG72" s="486"/>
      <c r="AH72" s="486"/>
      <c r="AI72" s="486"/>
      <c r="AJ72" s="487"/>
    </row>
    <row r="73" spans="2:36" ht="12" customHeight="1" x14ac:dyDescent="0.25">
      <c r="B73" s="360" t="str">
        <f>IF(M56="", "", "Tier 1")</f>
        <v/>
      </c>
      <c r="C73" s="361"/>
      <c r="D73" s="361"/>
      <c r="E73" s="361"/>
      <c r="F73" s="362"/>
      <c r="G73" s="459" t="str">
        <f>IF(Y56="", "", Y56)</f>
        <v/>
      </c>
      <c r="H73" s="460"/>
      <c r="I73" s="460"/>
      <c r="J73" s="460"/>
      <c r="K73" s="460"/>
      <c r="L73" s="460"/>
      <c r="M73" s="439" t="str">
        <f>IF(O73="", "", "&gt;=")</f>
        <v/>
      </c>
      <c r="N73" s="440"/>
      <c r="O73" s="443" t="str">
        <f>IF(ISERROR(U73+'H.Minimum Percentage'!$A$6),"",U73+'H.Minimum Percentage'!$A$6)</f>
        <v/>
      </c>
      <c r="P73" s="443"/>
      <c r="Q73" s="443"/>
      <c r="R73" s="444"/>
      <c r="S73" s="439" t="str">
        <f>IF(U73="", "", "&gt;=")</f>
        <v/>
      </c>
      <c r="T73" s="440"/>
      <c r="U73" s="443" t="str">
        <f>IF(B73="","",IF(OR('Mid-Year Review Sheet'!C23="",'Mid-Year Review Sheet'!C23='Mid-Year Review Sheet'!B23),'Mid-Year Review Sheet'!B23,'Mid-Year Review Sheet'!C23))</f>
        <v/>
      </c>
      <c r="V73" s="443"/>
      <c r="W73" s="443"/>
      <c r="X73" s="444"/>
      <c r="Y73" s="439" t="str">
        <f>IF(AA73="", "", "&gt;=")</f>
        <v/>
      </c>
      <c r="Z73" s="440"/>
      <c r="AA73" s="443" t="str">
        <f>IF(ISERROR(U73-'H.Minimum Percentage'!$A$6),"",U73-'H.Minimum Percentage'!$A$6)</f>
        <v/>
      </c>
      <c r="AB73" s="443"/>
      <c r="AC73" s="443"/>
      <c r="AD73" s="444"/>
      <c r="AE73" s="439" t="str">
        <f>IF(AG73="", "", "&lt;")</f>
        <v/>
      </c>
      <c r="AF73" s="440"/>
      <c r="AG73" s="443" t="str">
        <f>AA73</f>
        <v/>
      </c>
      <c r="AH73" s="443"/>
      <c r="AI73" s="443"/>
      <c r="AJ73" s="444"/>
    </row>
    <row r="74" spans="2:36" ht="12" customHeight="1" thickBot="1" x14ac:dyDescent="0.3">
      <c r="B74" s="363"/>
      <c r="C74" s="364"/>
      <c r="D74" s="364"/>
      <c r="E74" s="364"/>
      <c r="F74" s="365"/>
      <c r="G74" s="461"/>
      <c r="H74" s="462"/>
      <c r="I74" s="462"/>
      <c r="J74" s="462"/>
      <c r="K74" s="462"/>
      <c r="L74" s="462"/>
      <c r="M74" s="441"/>
      <c r="N74" s="442"/>
      <c r="O74" s="445"/>
      <c r="P74" s="445"/>
      <c r="Q74" s="445"/>
      <c r="R74" s="446"/>
      <c r="S74" s="441"/>
      <c r="T74" s="442"/>
      <c r="U74" s="445"/>
      <c r="V74" s="445"/>
      <c r="W74" s="445"/>
      <c r="X74" s="446"/>
      <c r="Y74" s="441"/>
      <c r="Z74" s="442"/>
      <c r="AA74" s="445"/>
      <c r="AB74" s="445"/>
      <c r="AC74" s="445"/>
      <c r="AD74" s="446"/>
      <c r="AE74" s="441"/>
      <c r="AF74" s="442"/>
      <c r="AG74" s="445"/>
      <c r="AH74" s="445"/>
      <c r="AI74" s="445"/>
      <c r="AJ74" s="446"/>
    </row>
    <row r="75" spans="2:36" ht="12" customHeight="1" x14ac:dyDescent="0.25">
      <c r="B75" s="360" t="str">
        <f>IF(M58="", "", "Tier 2")</f>
        <v/>
      </c>
      <c r="C75" s="361"/>
      <c r="D75" s="361"/>
      <c r="E75" s="361"/>
      <c r="F75" s="362"/>
      <c r="G75" s="459" t="str">
        <f>IF(Y58="", "", Y58)</f>
        <v/>
      </c>
      <c r="H75" s="460"/>
      <c r="I75" s="460"/>
      <c r="J75" s="460"/>
      <c r="K75" s="460"/>
      <c r="L75" s="465"/>
      <c r="M75" s="439" t="str">
        <f>IF(O75="", "", "&gt;=")</f>
        <v/>
      </c>
      <c r="N75" s="440"/>
      <c r="O75" s="443" t="str">
        <f>IF(ISERROR(U75+'H.Minimum Percentage'!$A$6),"",U75+'H.Minimum Percentage'!$A$6)</f>
        <v/>
      </c>
      <c r="P75" s="443"/>
      <c r="Q75" s="443"/>
      <c r="R75" s="444"/>
      <c r="S75" s="439" t="str">
        <f>IF(U75="", "", "&gt;=")</f>
        <v/>
      </c>
      <c r="T75" s="440"/>
      <c r="U75" s="443" t="str">
        <f>IF(B75="","",IF(OR('Mid-Year Review Sheet'!C24="",'Mid-Year Review Sheet'!C24='Mid-Year Review Sheet'!B24),'Mid-Year Review Sheet'!B23,'Mid-Year Review Sheet'!C24))</f>
        <v/>
      </c>
      <c r="V75" s="443"/>
      <c r="W75" s="443"/>
      <c r="X75" s="444"/>
      <c r="Y75" s="439" t="str">
        <f>IF(AA75="", "", "&gt;=")</f>
        <v/>
      </c>
      <c r="Z75" s="440"/>
      <c r="AA75" s="443" t="str">
        <f>IF(ISERROR(U75-'H.Minimum Percentage'!$A$6),"",U75-'H.Minimum Percentage'!$A$6)</f>
        <v/>
      </c>
      <c r="AB75" s="443"/>
      <c r="AC75" s="443"/>
      <c r="AD75" s="444"/>
      <c r="AE75" s="439" t="str">
        <f>IF(AG75="", "", "&lt;")</f>
        <v/>
      </c>
      <c r="AF75" s="440"/>
      <c r="AG75" s="443" t="str">
        <f>AA75</f>
        <v/>
      </c>
      <c r="AH75" s="443"/>
      <c r="AI75" s="443"/>
      <c r="AJ75" s="444"/>
    </row>
    <row r="76" spans="2:36" ht="12" customHeight="1" thickBot="1" x14ac:dyDescent="0.3">
      <c r="B76" s="363"/>
      <c r="C76" s="364"/>
      <c r="D76" s="364"/>
      <c r="E76" s="364"/>
      <c r="F76" s="365"/>
      <c r="G76" s="461"/>
      <c r="H76" s="462"/>
      <c r="I76" s="462"/>
      <c r="J76" s="462"/>
      <c r="K76" s="462"/>
      <c r="L76" s="466"/>
      <c r="M76" s="441"/>
      <c r="N76" s="442"/>
      <c r="O76" s="445"/>
      <c r="P76" s="445"/>
      <c r="Q76" s="445"/>
      <c r="R76" s="446"/>
      <c r="S76" s="441"/>
      <c r="T76" s="442"/>
      <c r="U76" s="463"/>
      <c r="V76" s="463"/>
      <c r="W76" s="463"/>
      <c r="X76" s="464"/>
      <c r="Y76" s="441"/>
      <c r="Z76" s="442"/>
      <c r="AA76" s="445"/>
      <c r="AB76" s="445"/>
      <c r="AC76" s="445"/>
      <c r="AD76" s="446"/>
      <c r="AE76" s="441"/>
      <c r="AF76" s="442"/>
      <c r="AG76" s="445"/>
      <c r="AH76" s="445"/>
      <c r="AI76" s="445"/>
      <c r="AJ76" s="446"/>
    </row>
    <row r="77" spans="2:36" ht="12" customHeight="1" x14ac:dyDescent="0.25">
      <c r="B77" s="360" t="str">
        <f>IF(M60="", "", "Tier 3")</f>
        <v/>
      </c>
      <c r="C77" s="361"/>
      <c r="D77" s="361"/>
      <c r="E77" s="361"/>
      <c r="F77" s="362"/>
      <c r="G77" s="459" t="str">
        <f>IF(Y60="", "", Y60)</f>
        <v/>
      </c>
      <c r="H77" s="460"/>
      <c r="I77" s="460"/>
      <c r="J77" s="460"/>
      <c r="K77" s="460"/>
      <c r="L77" s="460"/>
      <c r="M77" s="439" t="str">
        <f>IF(O77="", "", "&gt;=")</f>
        <v/>
      </c>
      <c r="N77" s="440"/>
      <c r="O77" s="443" t="str">
        <f>IF(ISERROR(U77+'H.Minimum Percentage'!$A$6),"",U77+'H.Minimum Percentage'!$A$6)</f>
        <v/>
      </c>
      <c r="P77" s="443"/>
      <c r="Q77" s="443"/>
      <c r="R77" s="444"/>
      <c r="S77" s="439" t="str">
        <f>IF(U77="", "", "&gt;=")</f>
        <v/>
      </c>
      <c r="T77" s="440"/>
      <c r="U77" s="443" t="str">
        <f>IF(B77="","",IF(OR('Mid-Year Review Sheet'!C25="",'Mid-Year Review Sheet'!C25='Mid-Year Review Sheet'!B25),'Mid-Year Review Sheet'!B25,'Mid-Year Review Sheet'!C25))</f>
        <v/>
      </c>
      <c r="V77" s="443"/>
      <c r="W77" s="443"/>
      <c r="X77" s="443"/>
      <c r="Y77" s="439" t="str">
        <f>IF(AA77="", "", "&gt;=")</f>
        <v/>
      </c>
      <c r="Z77" s="440"/>
      <c r="AA77" s="443" t="str">
        <f>IF(ISERROR(U77-'H.Minimum Percentage'!$A$6),"",U77-'H.Minimum Percentage'!$A$6)</f>
        <v/>
      </c>
      <c r="AB77" s="443"/>
      <c r="AC77" s="443"/>
      <c r="AD77" s="444"/>
      <c r="AE77" s="439" t="str">
        <f>IF(AG77="", "", "&lt;")</f>
        <v/>
      </c>
      <c r="AF77" s="440"/>
      <c r="AG77" s="443" t="str">
        <f t="shared" ref="AG77" si="0">AA77</f>
        <v/>
      </c>
      <c r="AH77" s="443"/>
      <c r="AI77" s="443"/>
      <c r="AJ77" s="444"/>
    </row>
    <row r="78" spans="2:36" ht="12" customHeight="1" thickBot="1" x14ac:dyDescent="0.3">
      <c r="B78" s="363"/>
      <c r="C78" s="364"/>
      <c r="D78" s="364"/>
      <c r="E78" s="364"/>
      <c r="F78" s="365"/>
      <c r="G78" s="461"/>
      <c r="H78" s="462"/>
      <c r="I78" s="462"/>
      <c r="J78" s="462"/>
      <c r="K78" s="462"/>
      <c r="L78" s="462"/>
      <c r="M78" s="441"/>
      <c r="N78" s="442"/>
      <c r="O78" s="445"/>
      <c r="P78" s="445"/>
      <c r="Q78" s="445"/>
      <c r="R78" s="446"/>
      <c r="S78" s="441"/>
      <c r="T78" s="442"/>
      <c r="U78" s="445"/>
      <c r="V78" s="445"/>
      <c r="W78" s="445"/>
      <c r="X78" s="445"/>
      <c r="Y78" s="441"/>
      <c r="Z78" s="442"/>
      <c r="AA78" s="445"/>
      <c r="AB78" s="445"/>
      <c r="AC78" s="445"/>
      <c r="AD78" s="446"/>
      <c r="AE78" s="441"/>
      <c r="AF78" s="442"/>
      <c r="AG78" s="445"/>
      <c r="AH78" s="445"/>
      <c r="AI78" s="445"/>
      <c r="AJ78" s="446"/>
    </row>
    <row r="79" spans="2:36" ht="12" customHeight="1" x14ac:dyDescent="0.25">
      <c r="B79" s="360" t="str">
        <f>IF(M62="", "", "Tier 4")</f>
        <v/>
      </c>
      <c r="C79" s="361"/>
      <c r="D79" s="361"/>
      <c r="E79" s="361"/>
      <c r="F79" s="362"/>
      <c r="G79" s="459" t="str">
        <f>IF(Y62="", "", Y62)</f>
        <v/>
      </c>
      <c r="H79" s="460"/>
      <c r="I79" s="460"/>
      <c r="J79" s="460"/>
      <c r="K79" s="460"/>
      <c r="L79" s="460"/>
      <c r="M79" s="439" t="str">
        <f>IF(O79="", "", "&gt;=")</f>
        <v/>
      </c>
      <c r="N79" s="440"/>
      <c r="O79" s="443" t="str">
        <f>IF(ISERROR(U79+'H.Minimum Percentage'!$A$6),"",U79+'H.Minimum Percentage'!$A$6)</f>
        <v/>
      </c>
      <c r="P79" s="443"/>
      <c r="Q79" s="443"/>
      <c r="R79" s="444"/>
      <c r="S79" s="439" t="str">
        <f>IF(U79="", "", "&gt;=")</f>
        <v/>
      </c>
      <c r="T79" s="440"/>
      <c r="U79" s="463" t="str">
        <f>IF(B79="","",IF(OR('Mid-Year Review Sheet'!C26="",'Mid-Year Review Sheet'!C26='Mid-Year Review Sheet'!B26),'Mid-Year Review Sheet'!B26,'Mid-Year Review Sheet'!C26))</f>
        <v/>
      </c>
      <c r="V79" s="463"/>
      <c r="W79" s="463"/>
      <c r="X79" s="464"/>
      <c r="Y79" s="439" t="str">
        <f>IF(AA79="", "", "&gt;=")</f>
        <v/>
      </c>
      <c r="Z79" s="440"/>
      <c r="AA79" s="443" t="str">
        <f>IF(ISERROR(U79-'H.Minimum Percentage'!$A$6),"",U79-'H.Minimum Percentage'!$A$6)</f>
        <v/>
      </c>
      <c r="AB79" s="443"/>
      <c r="AC79" s="443"/>
      <c r="AD79" s="444"/>
      <c r="AE79" s="439" t="str">
        <f>IF(AG79="", "", "&lt;")</f>
        <v/>
      </c>
      <c r="AF79" s="440"/>
      <c r="AG79" s="443" t="str">
        <f t="shared" ref="AG79" si="1">AA79</f>
        <v/>
      </c>
      <c r="AH79" s="443"/>
      <c r="AI79" s="443"/>
      <c r="AJ79" s="444"/>
    </row>
    <row r="80" spans="2:36" ht="12" customHeight="1" thickBot="1" x14ac:dyDescent="0.3">
      <c r="B80" s="363"/>
      <c r="C80" s="364"/>
      <c r="D80" s="364"/>
      <c r="E80" s="364"/>
      <c r="F80" s="365"/>
      <c r="G80" s="461"/>
      <c r="H80" s="462"/>
      <c r="I80" s="462"/>
      <c r="J80" s="462"/>
      <c r="K80" s="462"/>
      <c r="L80" s="462"/>
      <c r="M80" s="441"/>
      <c r="N80" s="442"/>
      <c r="O80" s="445"/>
      <c r="P80" s="445"/>
      <c r="Q80" s="445"/>
      <c r="R80" s="446"/>
      <c r="S80" s="441"/>
      <c r="T80" s="442"/>
      <c r="U80" s="445"/>
      <c r="V80" s="445"/>
      <c r="W80" s="445"/>
      <c r="X80" s="446"/>
      <c r="Y80" s="441"/>
      <c r="Z80" s="442"/>
      <c r="AA80" s="445"/>
      <c r="AB80" s="445"/>
      <c r="AC80" s="445"/>
      <c r="AD80" s="446"/>
      <c r="AE80" s="441"/>
      <c r="AF80" s="442"/>
      <c r="AG80" s="445"/>
      <c r="AH80" s="445"/>
      <c r="AI80" s="445"/>
      <c r="AJ80" s="446"/>
    </row>
    <row r="81" spans="2:57" ht="12" customHeight="1" x14ac:dyDescent="0.25">
      <c r="B81" s="360" t="str">
        <f>IF(M64="", "", "Tier 5")</f>
        <v/>
      </c>
      <c r="C81" s="361"/>
      <c r="D81" s="361"/>
      <c r="E81" s="361"/>
      <c r="F81" s="362"/>
      <c r="G81" s="459" t="str">
        <f>IF(Y64="", "", Y64)</f>
        <v/>
      </c>
      <c r="H81" s="460"/>
      <c r="I81" s="460"/>
      <c r="J81" s="460"/>
      <c r="K81" s="460"/>
      <c r="L81" s="460"/>
      <c r="M81" s="439" t="str">
        <f>IF(O81="", "", "&gt;=")</f>
        <v/>
      </c>
      <c r="N81" s="440"/>
      <c r="O81" s="443" t="str">
        <f>IF(ISERROR(U81+'H.Minimum Percentage'!$A$6),"",U81+'H.Minimum Percentage'!$A$6)</f>
        <v/>
      </c>
      <c r="P81" s="443"/>
      <c r="Q81" s="443"/>
      <c r="R81" s="444"/>
      <c r="S81" s="439" t="str">
        <f>IF(U81="", "", "&gt;=")</f>
        <v/>
      </c>
      <c r="T81" s="440"/>
      <c r="U81" s="443" t="str">
        <f>IF(B81="","",IF(OR('Mid-Year Review Sheet'!C27="",'Mid-Year Review Sheet'!C27='Mid-Year Review Sheet'!B27),'Mid-Year Review Sheet'!B27,'Mid-Year Review Sheet'!C27))</f>
        <v/>
      </c>
      <c r="V81" s="443"/>
      <c r="W81" s="443"/>
      <c r="X81" s="444"/>
      <c r="Y81" s="439" t="str">
        <f>IF(AA81="", "", "&gt;=")</f>
        <v/>
      </c>
      <c r="Z81" s="440"/>
      <c r="AA81" s="443" t="str">
        <f>IF(ISERROR(U81-'H.Minimum Percentage'!$A$6),"",U81-'H.Minimum Percentage'!$A$6)</f>
        <v/>
      </c>
      <c r="AB81" s="443"/>
      <c r="AC81" s="443"/>
      <c r="AD81" s="444"/>
      <c r="AE81" s="439" t="str">
        <f>IF(AG81="", "", "&lt;")</f>
        <v/>
      </c>
      <c r="AF81" s="440"/>
      <c r="AG81" s="443" t="str">
        <f t="shared" ref="AG81" si="2">AA81</f>
        <v/>
      </c>
      <c r="AH81" s="443"/>
      <c r="AI81" s="443"/>
      <c r="AJ81" s="444"/>
    </row>
    <row r="82" spans="2:57" ht="12" customHeight="1" thickBot="1" x14ac:dyDescent="0.3">
      <c r="B82" s="363"/>
      <c r="C82" s="364"/>
      <c r="D82" s="364"/>
      <c r="E82" s="364"/>
      <c r="F82" s="365"/>
      <c r="G82" s="461"/>
      <c r="H82" s="462"/>
      <c r="I82" s="462"/>
      <c r="J82" s="462"/>
      <c r="K82" s="462"/>
      <c r="L82" s="462"/>
      <c r="M82" s="441"/>
      <c r="N82" s="442"/>
      <c r="O82" s="445"/>
      <c r="P82" s="445"/>
      <c r="Q82" s="445"/>
      <c r="R82" s="446"/>
      <c r="S82" s="441"/>
      <c r="T82" s="442"/>
      <c r="U82" s="445"/>
      <c r="V82" s="445"/>
      <c r="W82" s="445"/>
      <c r="X82" s="446"/>
      <c r="Y82" s="441"/>
      <c r="Z82" s="442"/>
      <c r="AA82" s="445"/>
      <c r="AB82" s="445"/>
      <c r="AC82" s="445"/>
      <c r="AD82" s="446"/>
      <c r="AE82" s="441"/>
      <c r="AF82" s="442"/>
      <c r="AG82" s="445"/>
      <c r="AH82" s="445"/>
      <c r="AI82" s="445"/>
      <c r="AJ82" s="446"/>
    </row>
    <row r="83" spans="2:57" ht="5.25" customHeight="1" thickBot="1" x14ac:dyDescent="0.3"/>
    <row r="84" spans="2:57" ht="12.75" customHeight="1" x14ac:dyDescent="0.25">
      <c r="B84" s="339" t="s">
        <v>125</v>
      </c>
      <c r="C84" s="340"/>
      <c r="D84" s="340"/>
      <c r="E84" s="340"/>
      <c r="F84" s="340"/>
      <c r="G84" s="340"/>
      <c r="H84" s="340"/>
      <c r="I84" s="340"/>
      <c r="J84" s="340"/>
      <c r="K84" s="340"/>
      <c r="L84" s="340"/>
      <c r="M84" s="340"/>
      <c r="N84" s="340"/>
      <c r="O84" s="340"/>
      <c r="P84" s="340"/>
      <c r="Q84" s="340"/>
      <c r="R84" s="340"/>
      <c r="S84" s="340"/>
      <c r="T84" s="340"/>
      <c r="U84" s="340"/>
      <c r="V84" s="340"/>
      <c r="W84" s="340"/>
      <c r="X84" s="340"/>
      <c r="Y84" s="340"/>
      <c r="Z84" s="340"/>
      <c r="AA84" s="340"/>
      <c r="AB84" s="340"/>
      <c r="AC84" s="340"/>
      <c r="AD84" s="340"/>
      <c r="AE84" s="340"/>
      <c r="AF84" s="340"/>
      <c r="AG84" s="340"/>
      <c r="AH84" s="340"/>
      <c r="AI84" s="340"/>
      <c r="AJ84" s="341"/>
    </row>
    <row r="85" spans="2:57" ht="12" customHeight="1" thickBot="1" x14ac:dyDescent="0.3">
      <c r="B85" s="447" t="s">
        <v>126</v>
      </c>
      <c r="C85" s="448"/>
      <c r="D85" s="448"/>
      <c r="E85" s="448"/>
      <c r="F85" s="448"/>
      <c r="G85" s="448"/>
      <c r="H85" s="448"/>
      <c r="I85" s="448"/>
      <c r="J85" s="448"/>
      <c r="K85" s="448"/>
      <c r="L85" s="448"/>
      <c r="M85" s="448"/>
      <c r="N85" s="448"/>
      <c r="O85" s="448"/>
      <c r="P85" s="448"/>
      <c r="Q85" s="448"/>
      <c r="R85" s="448"/>
      <c r="S85" s="448"/>
      <c r="T85" s="448"/>
      <c r="U85" s="448"/>
      <c r="V85" s="448"/>
      <c r="W85" s="448"/>
      <c r="X85" s="448"/>
      <c r="Y85" s="448"/>
      <c r="Z85" s="448"/>
      <c r="AA85" s="448"/>
      <c r="AB85" s="448"/>
      <c r="AC85" s="448"/>
      <c r="AD85" s="448"/>
      <c r="AE85" s="448"/>
      <c r="AF85" s="448"/>
      <c r="AG85" s="448"/>
      <c r="AH85" s="448"/>
      <c r="AI85" s="448"/>
      <c r="AJ85" s="449"/>
    </row>
    <row r="86" spans="2:57" ht="14.1" customHeight="1" x14ac:dyDescent="0.25">
      <c r="B86" s="450">
        <f>B5</f>
        <v>0</v>
      </c>
      <c r="C86" s="451"/>
      <c r="D86" s="451"/>
      <c r="E86" s="451"/>
      <c r="F86" s="451"/>
      <c r="G86" s="451"/>
      <c r="H86" s="451"/>
      <c r="I86" s="451"/>
      <c r="J86" s="451"/>
      <c r="K86" s="451"/>
      <c r="L86" s="451"/>
      <c r="M86" s="454" t="s">
        <v>127</v>
      </c>
      <c r="N86" s="454"/>
      <c r="O86" s="454"/>
      <c r="P86" s="454"/>
      <c r="Q86" s="454"/>
      <c r="R86" s="454"/>
      <c r="S86" s="454"/>
      <c r="T86" s="454"/>
      <c r="U86" s="454"/>
      <c r="V86" s="454"/>
      <c r="W86" s="454"/>
      <c r="X86" s="455"/>
      <c r="Y86" s="456" t="s">
        <v>128</v>
      </c>
      <c r="Z86" s="457"/>
      <c r="AA86" s="457"/>
      <c r="AB86" s="457"/>
      <c r="AC86" s="457"/>
      <c r="AD86" s="457"/>
      <c r="AE86" s="457"/>
      <c r="AF86" s="457"/>
      <c r="AG86" s="457"/>
      <c r="AH86" s="457"/>
      <c r="AI86" s="457"/>
      <c r="AJ86" s="458"/>
    </row>
    <row r="87" spans="2:57" ht="14.1" customHeight="1" x14ac:dyDescent="0.25">
      <c r="B87" s="452"/>
      <c r="C87" s="453"/>
      <c r="D87" s="453"/>
      <c r="E87" s="453"/>
      <c r="F87" s="453"/>
      <c r="G87" s="453"/>
      <c r="H87" s="453"/>
      <c r="I87" s="453"/>
      <c r="J87" s="453"/>
      <c r="K87" s="453"/>
      <c r="L87" s="453"/>
      <c r="M87" s="430"/>
      <c r="N87" s="430"/>
      <c r="O87" s="430"/>
      <c r="P87" s="430"/>
      <c r="Q87" s="430"/>
      <c r="R87" s="430"/>
      <c r="S87" s="430"/>
      <c r="T87" s="430"/>
      <c r="U87" s="430"/>
      <c r="V87" s="430"/>
      <c r="W87" s="430"/>
      <c r="X87" s="431"/>
      <c r="Y87" s="426"/>
      <c r="Z87" s="427"/>
      <c r="AA87" s="427"/>
      <c r="AB87" s="427"/>
      <c r="AC87" s="427"/>
      <c r="AD87" s="427"/>
      <c r="AE87" s="427"/>
      <c r="AF87" s="427"/>
      <c r="AG87" s="427"/>
      <c r="AH87" s="427"/>
      <c r="AI87" s="427"/>
      <c r="AJ87" s="434"/>
    </row>
    <row r="88" spans="2:57" ht="6.75" customHeight="1" x14ac:dyDescent="0.25">
      <c r="B88" s="420"/>
      <c r="C88" s="421"/>
      <c r="D88" s="421"/>
      <c r="E88" s="421"/>
      <c r="F88" s="421"/>
      <c r="G88" s="421"/>
      <c r="H88" s="421"/>
      <c r="I88" s="421"/>
      <c r="J88" s="421"/>
      <c r="K88" s="421"/>
      <c r="L88" s="421"/>
      <c r="M88" s="421"/>
      <c r="N88" s="421"/>
      <c r="O88" s="421"/>
      <c r="P88" s="421"/>
      <c r="Q88" s="421"/>
      <c r="R88" s="421"/>
      <c r="S88" s="421"/>
      <c r="T88" s="421"/>
      <c r="U88" s="421"/>
      <c r="V88" s="421"/>
      <c r="W88" s="421"/>
      <c r="X88" s="422"/>
      <c r="Y88" s="423"/>
      <c r="Z88" s="424"/>
      <c r="AA88" s="424"/>
      <c r="AB88" s="424"/>
      <c r="AC88" s="424"/>
      <c r="AD88" s="424"/>
      <c r="AE88" s="424"/>
      <c r="AF88" s="424"/>
      <c r="AG88" s="424"/>
      <c r="AH88" s="424"/>
      <c r="AI88" s="424"/>
      <c r="AJ88" s="425"/>
    </row>
    <row r="89" spans="2:57" ht="14.1" customHeight="1" x14ac:dyDescent="0.25">
      <c r="B89" s="426" t="s">
        <v>129</v>
      </c>
      <c r="C89" s="427"/>
      <c r="D89" s="427"/>
      <c r="E89" s="427"/>
      <c r="F89" s="427"/>
      <c r="G89" s="427"/>
      <c r="H89" s="427"/>
      <c r="I89" s="427"/>
      <c r="J89" s="427"/>
      <c r="K89" s="427"/>
      <c r="L89" s="427"/>
      <c r="M89" s="430" t="s">
        <v>127</v>
      </c>
      <c r="N89" s="430"/>
      <c r="O89" s="430"/>
      <c r="P89" s="430"/>
      <c r="Q89" s="430"/>
      <c r="R89" s="430"/>
      <c r="S89" s="430"/>
      <c r="T89" s="430"/>
      <c r="U89" s="430"/>
      <c r="V89" s="430"/>
      <c r="W89" s="430"/>
      <c r="X89" s="431"/>
      <c r="Y89" s="426" t="s">
        <v>130</v>
      </c>
      <c r="Z89" s="427"/>
      <c r="AA89" s="427"/>
      <c r="AB89" s="427"/>
      <c r="AC89" s="427"/>
      <c r="AD89" s="427"/>
      <c r="AE89" s="427"/>
      <c r="AF89" s="427"/>
      <c r="AG89" s="427"/>
      <c r="AH89" s="427"/>
      <c r="AI89" s="427"/>
      <c r="AJ89" s="434"/>
    </row>
    <row r="90" spans="2:57" ht="14.1" customHeight="1" thickBot="1" x14ac:dyDescent="0.3">
      <c r="B90" s="428"/>
      <c r="C90" s="429"/>
      <c r="D90" s="429"/>
      <c r="E90" s="429"/>
      <c r="F90" s="429"/>
      <c r="G90" s="429"/>
      <c r="H90" s="429"/>
      <c r="I90" s="429"/>
      <c r="J90" s="429"/>
      <c r="K90" s="429"/>
      <c r="L90" s="429"/>
      <c r="M90" s="432"/>
      <c r="N90" s="432"/>
      <c r="O90" s="432"/>
      <c r="P90" s="432"/>
      <c r="Q90" s="432"/>
      <c r="R90" s="432"/>
      <c r="S90" s="432"/>
      <c r="T90" s="432"/>
      <c r="U90" s="432"/>
      <c r="V90" s="432"/>
      <c r="W90" s="432"/>
      <c r="X90" s="433"/>
      <c r="Y90" s="428"/>
      <c r="Z90" s="429"/>
      <c r="AA90" s="429"/>
      <c r="AB90" s="429"/>
      <c r="AC90" s="429"/>
      <c r="AD90" s="429"/>
      <c r="AE90" s="429"/>
      <c r="AF90" s="429"/>
      <c r="AG90" s="429"/>
      <c r="AH90" s="429"/>
      <c r="AI90" s="429"/>
      <c r="AJ90" s="435"/>
    </row>
    <row r="91" spans="2:57" ht="13.5" customHeight="1" x14ac:dyDescent="0.25">
      <c r="B91" s="436" t="s">
        <v>131</v>
      </c>
      <c r="C91" s="437"/>
      <c r="D91" s="437"/>
      <c r="E91" s="437"/>
      <c r="F91" s="437"/>
      <c r="G91" s="437"/>
      <c r="H91" s="437"/>
      <c r="I91" s="437"/>
      <c r="J91" s="437"/>
      <c r="K91" s="437"/>
      <c r="L91" s="437"/>
      <c r="M91" s="437"/>
      <c r="N91" s="437"/>
      <c r="O91" s="437"/>
      <c r="P91" s="437"/>
      <c r="Q91" s="437"/>
      <c r="R91" s="437"/>
      <c r="S91" s="437"/>
      <c r="T91" s="437"/>
      <c r="U91" s="437"/>
      <c r="V91" s="437"/>
      <c r="W91" s="437"/>
      <c r="X91" s="437"/>
      <c r="Y91" s="437"/>
      <c r="Z91" s="437"/>
      <c r="AA91" s="437"/>
      <c r="AB91" s="437"/>
      <c r="AC91" s="437"/>
      <c r="AD91" s="437"/>
      <c r="AE91" s="437"/>
      <c r="AF91" s="437"/>
      <c r="AG91" s="437"/>
      <c r="AH91" s="437"/>
      <c r="AI91" s="437"/>
      <c r="AJ91" s="438"/>
    </row>
    <row r="92" spans="2:57" ht="11.25" customHeight="1" thickBot="1" x14ac:dyDescent="0.3">
      <c r="B92" s="393" t="s">
        <v>132</v>
      </c>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394"/>
      <c r="AG92" s="394"/>
      <c r="AH92" s="394"/>
      <c r="AI92" s="394"/>
      <c r="AJ92" s="395"/>
    </row>
    <row r="93" spans="2:57" ht="14.45" customHeight="1" x14ac:dyDescent="0.25">
      <c r="B93" s="396" t="s">
        <v>2</v>
      </c>
      <c r="C93" s="397"/>
      <c r="D93" s="397"/>
      <c r="E93" s="397"/>
      <c r="F93" s="398"/>
      <c r="G93" s="402" t="s">
        <v>3</v>
      </c>
      <c r="H93" s="403"/>
      <c r="I93" s="403"/>
      <c r="J93" s="403"/>
      <c r="K93" s="403"/>
      <c r="L93" s="404"/>
      <c r="M93" s="396" t="s">
        <v>133</v>
      </c>
      <c r="N93" s="397"/>
      <c r="O93" s="397"/>
      <c r="P93" s="397"/>
      <c r="Q93" s="397"/>
      <c r="R93" s="398"/>
      <c r="S93" s="408" t="s">
        <v>4</v>
      </c>
      <c r="T93" s="409"/>
      <c r="U93" s="409"/>
      <c r="V93" s="409"/>
      <c r="W93" s="409"/>
      <c r="X93" s="410"/>
      <c r="Y93" s="414" t="s">
        <v>134</v>
      </c>
      <c r="Z93" s="415"/>
      <c r="AA93" s="415"/>
      <c r="AB93" s="415"/>
      <c r="AC93" s="415"/>
      <c r="AD93" s="416"/>
      <c r="AE93" s="396" t="s">
        <v>135</v>
      </c>
      <c r="AF93" s="397"/>
      <c r="AG93" s="397"/>
      <c r="AH93" s="397"/>
      <c r="AI93" s="397"/>
      <c r="AJ93" s="398"/>
    </row>
    <row r="94" spans="2:57" ht="15.75" thickBot="1" x14ac:dyDescent="0.3">
      <c r="B94" s="399"/>
      <c r="C94" s="400"/>
      <c r="D94" s="400"/>
      <c r="E94" s="400"/>
      <c r="F94" s="401"/>
      <c r="G94" s="405"/>
      <c r="H94" s="406"/>
      <c r="I94" s="406"/>
      <c r="J94" s="406"/>
      <c r="K94" s="406"/>
      <c r="L94" s="407"/>
      <c r="M94" s="399"/>
      <c r="N94" s="400"/>
      <c r="O94" s="400"/>
      <c r="P94" s="400"/>
      <c r="Q94" s="400"/>
      <c r="R94" s="401"/>
      <c r="S94" s="411"/>
      <c r="T94" s="412"/>
      <c r="U94" s="412"/>
      <c r="V94" s="412"/>
      <c r="W94" s="412"/>
      <c r="X94" s="413"/>
      <c r="Y94" s="417"/>
      <c r="Z94" s="418"/>
      <c r="AA94" s="418"/>
      <c r="AB94" s="418"/>
      <c r="AC94" s="418"/>
      <c r="AD94" s="419"/>
      <c r="AE94" s="399"/>
      <c r="AF94" s="400"/>
      <c r="AG94" s="400"/>
      <c r="AH94" s="400"/>
      <c r="AI94" s="400"/>
      <c r="AJ94" s="401"/>
    </row>
    <row r="95" spans="2:57" ht="12" customHeight="1" x14ac:dyDescent="0.25">
      <c r="B95" s="360" t="str">
        <f>IF(B73="", "", B73)</f>
        <v/>
      </c>
      <c r="C95" s="361"/>
      <c r="D95" s="361"/>
      <c r="E95" s="361"/>
      <c r="F95" s="362"/>
      <c r="G95" s="366" t="str">
        <f>IF('Finish SGO'!I4=0, "", 'Finish SGO'!J4)</f>
        <v/>
      </c>
      <c r="H95" s="367"/>
      <c r="I95" s="367"/>
      <c r="J95" s="367"/>
      <c r="K95" s="367"/>
      <c r="L95" s="368"/>
      <c r="M95" s="366" t="str">
        <f>IF($G95="", "", 'Finish SGO'!L4)</f>
        <v/>
      </c>
      <c r="N95" s="367"/>
      <c r="O95" s="367"/>
      <c r="P95" s="367"/>
      <c r="Q95" s="367"/>
      <c r="R95" s="368"/>
      <c r="S95" s="372" t="str">
        <f>IF(G95="", "", 'Finish SGO'!M4)</f>
        <v/>
      </c>
      <c r="T95" s="373"/>
      <c r="U95" s="373"/>
      <c r="V95" s="373"/>
      <c r="W95" s="373"/>
      <c r="X95" s="374"/>
      <c r="Y95" s="378" t="str">
        <f>IF(M95="", "", 'Finish SGO'!N4)</f>
        <v/>
      </c>
      <c r="Z95" s="379"/>
      <c r="AA95" s="379"/>
      <c r="AB95" s="379"/>
      <c r="AC95" s="379"/>
      <c r="AD95" s="380"/>
      <c r="AE95" s="384">
        <f>'Finish SGO'!O4</f>
        <v>0</v>
      </c>
      <c r="AF95" s="385"/>
      <c r="AG95" s="385"/>
      <c r="AH95" s="385"/>
      <c r="AI95" s="385"/>
      <c r="AJ95" s="386"/>
      <c r="BE95" s="106" t="s">
        <v>0</v>
      </c>
    </row>
    <row r="96" spans="2:57" ht="12" customHeight="1" thickBot="1" x14ac:dyDescent="0.3">
      <c r="B96" s="363"/>
      <c r="C96" s="364"/>
      <c r="D96" s="364"/>
      <c r="E96" s="364"/>
      <c r="F96" s="365"/>
      <c r="G96" s="369"/>
      <c r="H96" s="370"/>
      <c r="I96" s="370"/>
      <c r="J96" s="370"/>
      <c r="K96" s="370"/>
      <c r="L96" s="371"/>
      <c r="M96" s="369"/>
      <c r="N96" s="370"/>
      <c r="O96" s="370"/>
      <c r="P96" s="370"/>
      <c r="Q96" s="370"/>
      <c r="R96" s="371"/>
      <c r="S96" s="375"/>
      <c r="T96" s="376"/>
      <c r="U96" s="376"/>
      <c r="V96" s="376"/>
      <c r="W96" s="376"/>
      <c r="X96" s="377"/>
      <c r="Y96" s="381"/>
      <c r="Z96" s="382"/>
      <c r="AA96" s="382"/>
      <c r="AB96" s="382"/>
      <c r="AC96" s="382"/>
      <c r="AD96" s="383"/>
      <c r="AE96" s="387"/>
      <c r="AF96" s="388"/>
      <c r="AG96" s="388"/>
      <c r="AH96" s="388"/>
      <c r="AI96" s="388"/>
      <c r="AJ96" s="389"/>
    </row>
    <row r="97" spans="2:36" ht="12" customHeight="1" x14ac:dyDescent="0.25">
      <c r="B97" s="360" t="str">
        <f>IF(B75="", "", B75)</f>
        <v/>
      </c>
      <c r="C97" s="361"/>
      <c r="D97" s="361"/>
      <c r="E97" s="361"/>
      <c r="F97" s="362"/>
      <c r="G97" s="366" t="str">
        <f>IF('Finish SGO'!I5=0, "", 'Finish SGO'!J5)</f>
        <v/>
      </c>
      <c r="H97" s="367"/>
      <c r="I97" s="367"/>
      <c r="J97" s="367"/>
      <c r="K97" s="367"/>
      <c r="L97" s="368"/>
      <c r="M97" s="366" t="str">
        <f>IF($G97="", "",'Finish SGO'!L5)</f>
        <v/>
      </c>
      <c r="N97" s="367"/>
      <c r="O97" s="367"/>
      <c r="P97" s="367"/>
      <c r="Q97" s="367"/>
      <c r="R97" s="368"/>
      <c r="S97" s="372" t="str">
        <f>IF($G97="", "",'Finish SGO'!M5)</f>
        <v/>
      </c>
      <c r="T97" s="373"/>
      <c r="U97" s="373"/>
      <c r="V97" s="373"/>
      <c r="W97" s="373"/>
      <c r="X97" s="374"/>
      <c r="Y97" s="378" t="str">
        <f>IF(M97="", "", 'Finish SGO'!N5)</f>
        <v/>
      </c>
      <c r="Z97" s="379"/>
      <c r="AA97" s="379"/>
      <c r="AB97" s="379"/>
      <c r="AC97" s="379"/>
      <c r="AD97" s="380"/>
      <c r="AE97" s="387"/>
      <c r="AF97" s="388"/>
      <c r="AG97" s="388"/>
      <c r="AH97" s="388"/>
      <c r="AI97" s="388"/>
      <c r="AJ97" s="389"/>
    </row>
    <row r="98" spans="2:36" ht="12" customHeight="1" thickBot="1" x14ac:dyDescent="0.3">
      <c r="B98" s="363"/>
      <c r="C98" s="364"/>
      <c r="D98" s="364"/>
      <c r="E98" s="364"/>
      <c r="F98" s="365"/>
      <c r="G98" s="369"/>
      <c r="H98" s="370"/>
      <c r="I98" s="370"/>
      <c r="J98" s="370"/>
      <c r="K98" s="370"/>
      <c r="L98" s="371"/>
      <c r="M98" s="369"/>
      <c r="N98" s="370"/>
      <c r="O98" s="370"/>
      <c r="P98" s="370"/>
      <c r="Q98" s="370"/>
      <c r="R98" s="371"/>
      <c r="S98" s="375"/>
      <c r="T98" s="376"/>
      <c r="U98" s="376"/>
      <c r="V98" s="376"/>
      <c r="W98" s="376"/>
      <c r="X98" s="377"/>
      <c r="Y98" s="381"/>
      <c r="Z98" s="382"/>
      <c r="AA98" s="382"/>
      <c r="AB98" s="382"/>
      <c r="AC98" s="382"/>
      <c r="AD98" s="383"/>
      <c r="AE98" s="387"/>
      <c r="AF98" s="388"/>
      <c r="AG98" s="388"/>
      <c r="AH98" s="388"/>
      <c r="AI98" s="388"/>
      <c r="AJ98" s="389"/>
    </row>
    <row r="99" spans="2:36" ht="12" customHeight="1" x14ac:dyDescent="0.25">
      <c r="B99" s="360" t="str">
        <f>IF(B77="", "", B77)</f>
        <v/>
      </c>
      <c r="C99" s="361"/>
      <c r="D99" s="361"/>
      <c r="E99" s="361"/>
      <c r="F99" s="362"/>
      <c r="G99" s="366" t="str">
        <f>IF('Finish SGO'!I6=0, "", 'Finish SGO'!J6)</f>
        <v/>
      </c>
      <c r="H99" s="367"/>
      <c r="I99" s="367"/>
      <c r="J99" s="367"/>
      <c r="K99" s="367"/>
      <c r="L99" s="368"/>
      <c r="M99" s="366" t="str">
        <f>IF(G99="", "", 'Finish SGO'!L6)</f>
        <v/>
      </c>
      <c r="N99" s="367"/>
      <c r="O99" s="367"/>
      <c r="P99" s="367"/>
      <c r="Q99" s="367"/>
      <c r="R99" s="368"/>
      <c r="S99" s="372" t="str">
        <f>IF(G99="", "", 'Finish SGO'!M6)</f>
        <v/>
      </c>
      <c r="T99" s="373"/>
      <c r="U99" s="373"/>
      <c r="V99" s="373"/>
      <c r="W99" s="373"/>
      <c r="X99" s="374"/>
      <c r="Y99" s="378" t="str">
        <f>IF(M99="", "", 'Finish SGO'!N6)</f>
        <v/>
      </c>
      <c r="Z99" s="379"/>
      <c r="AA99" s="379"/>
      <c r="AB99" s="379"/>
      <c r="AC99" s="379"/>
      <c r="AD99" s="380"/>
      <c r="AE99" s="387"/>
      <c r="AF99" s="388"/>
      <c r="AG99" s="388"/>
      <c r="AH99" s="388"/>
      <c r="AI99" s="388"/>
      <c r="AJ99" s="389"/>
    </row>
    <row r="100" spans="2:36" ht="12" customHeight="1" thickBot="1" x14ac:dyDescent="0.3">
      <c r="B100" s="363"/>
      <c r="C100" s="364"/>
      <c r="D100" s="364"/>
      <c r="E100" s="364"/>
      <c r="F100" s="365"/>
      <c r="G100" s="369"/>
      <c r="H100" s="370"/>
      <c r="I100" s="370"/>
      <c r="J100" s="370"/>
      <c r="K100" s="370"/>
      <c r="L100" s="371"/>
      <c r="M100" s="369"/>
      <c r="N100" s="370"/>
      <c r="O100" s="370"/>
      <c r="P100" s="370"/>
      <c r="Q100" s="370"/>
      <c r="R100" s="371"/>
      <c r="S100" s="375"/>
      <c r="T100" s="376"/>
      <c r="U100" s="376"/>
      <c r="V100" s="376"/>
      <c r="W100" s="376"/>
      <c r="X100" s="377"/>
      <c r="Y100" s="381"/>
      <c r="Z100" s="382"/>
      <c r="AA100" s="382"/>
      <c r="AB100" s="382"/>
      <c r="AC100" s="382"/>
      <c r="AD100" s="383"/>
      <c r="AE100" s="387"/>
      <c r="AF100" s="388"/>
      <c r="AG100" s="388"/>
      <c r="AH100" s="388"/>
      <c r="AI100" s="388"/>
      <c r="AJ100" s="389"/>
    </row>
    <row r="101" spans="2:36" ht="12" customHeight="1" x14ac:dyDescent="0.25">
      <c r="B101" s="360" t="str">
        <f>IF(B79="", "", B79)</f>
        <v/>
      </c>
      <c r="C101" s="361"/>
      <c r="D101" s="361"/>
      <c r="E101" s="361"/>
      <c r="F101" s="362"/>
      <c r="G101" s="366" t="str">
        <f>IF('Finish SGO'!I7=0, "", 'Finish SGO'!J7)</f>
        <v/>
      </c>
      <c r="H101" s="367"/>
      <c r="I101" s="367"/>
      <c r="J101" s="367"/>
      <c r="K101" s="367"/>
      <c r="L101" s="368"/>
      <c r="M101" s="366" t="str">
        <f>IF(G101="", "", 'Finish SGO'!L7)</f>
        <v/>
      </c>
      <c r="N101" s="367"/>
      <c r="O101" s="367"/>
      <c r="P101" s="367"/>
      <c r="Q101" s="367"/>
      <c r="R101" s="368"/>
      <c r="S101" s="372" t="str">
        <f>IF(G101="", "", 'Finish SGO'!M7)</f>
        <v/>
      </c>
      <c r="T101" s="373"/>
      <c r="U101" s="373"/>
      <c r="V101" s="373"/>
      <c r="W101" s="373"/>
      <c r="X101" s="374"/>
      <c r="Y101" s="378" t="str">
        <f>IF(M101="", "", 'Finish SGO'!N7)</f>
        <v/>
      </c>
      <c r="Z101" s="379"/>
      <c r="AA101" s="379"/>
      <c r="AB101" s="379"/>
      <c r="AC101" s="379"/>
      <c r="AD101" s="380"/>
      <c r="AE101" s="387"/>
      <c r="AF101" s="388"/>
      <c r="AG101" s="388"/>
      <c r="AH101" s="388"/>
      <c r="AI101" s="388"/>
      <c r="AJ101" s="389"/>
    </row>
    <row r="102" spans="2:36" ht="12" customHeight="1" thickBot="1" x14ac:dyDescent="0.3">
      <c r="B102" s="363"/>
      <c r="C102" s="364"/>
      <c r="D102" s="364"/>
      <c r="E102" s="364"/>
      <c r="F102" s="365"/>
      <c r="G102" s="369"/>
      <c r="H102" s="370"/>
      <c r="I102" s="370"/>
      <c r="J102" s="370"/>
      <c r="K102" s="370"/>
      <c r="L102" s="371"/>
      <c r="M102" s="369"/>
      <c r="N102" s="370"/>
      <c r="O102" s="370"/>
      <c r="P102" s="370"/>
      <c r="Q102" s="370"/>
      <c r="R102" s="371"/>
      <c r="S102" s="375"/>
      <c r="T102" s="376"/>
      <c r="U102" s="376"/>
      <c r="V102" s="376"/>
      <c r="W102" s="376"/>
      <c r="X102" s="377"/>
      <c r="Y102" s="381"/>
      <c r="Z102" s="382"/>
      <c r="AA102" s="382"/>
      <c r="AB102" s="382"/>
      <c r="AC102" s="382"/>
      <c r="AD102" s="383"/>
      <c r="AE102" s="387"/>
      <c r="AF102" s="388"/>
      <c r="AG102" s="388"/>
      <c r="AH102" s="388"/>
      <c r="AI102" s="388"/>
      <c r="AJ102" s="389"/>
    </row>
    <row r="103" spans="2:36" ht="12" customHeight="1" x14ac:dyDescent="0.25">
      <c r="B103" s="360" t="str">
        <f>IF(B81="", "", B81)</f>
        <v/>
      </c>
      <c r="C103" s="361"/>
      <c r="D103" s="361"/>
      <c r="E103" s="361"/>
      <c r="F103" s="362"/>
      <c r="G103" s="366" t="str">
        <f>IF('Finish SGO'!I8=0, "", 'Finish SGO'!J8)</f>
        <v/>
      </c>
      <c r="H103" s="367"/>
      <c r="I103" s="367"/>
      <c r="J103" s="367"/>
      <c r="K103" s="367"/>
      <c r="L103" s="368"/>
      <c r="M103" s="366" t="str">
        <f>IF(G103="", "", 'Finish SGO'!L8)</f>
        <v/>
      </c>
      <c r="N103" s="367"/>
      <c r="O103" s="367"/>
      <c r="P103" s="367"/>
      <c r="Q103" s="367"/>
      <c r="R103" s="368"/>
      <c r="S103" s="372" t="str">
        <f>IF(G103="", "", 'Finish SGO'!M8)</f>
        <v/>
      </c>
      <c r="T103" s="373"/>
      <c r="U103" s="373"/>
      <c r="V103" s="373"/>
      <c r="W103" s="373"/>
      <c r="X103" s="374"/>
      <c r="Y103" s="378" t="str">
        <f>IF(M103="", "", 'Finish SGO'!N8)</f>
        <v/>
      </c>
      <c r="Z103" s="379"/>
      <c r="AA103" s="379"/>
      <c r="AB103" s="379"/>
      <c r="AC103" s="379"/>
      <c r="AD103" s="380"/>
      <c r="AE103" s="387"/>
      <c r="AF103" s="388"/>
      <c r="AG103" s="388"/>
      <c r="AH103" s="388"/>
      <c r="AI103" s="388"/>
      <c r="AJ103" s="389"/>
    </row>
    <row r="104" spans="2:36" ht="12" customHeight="1" thickBot="1" x14ac:dyDescent="0.3">
      <c r="B104" s="363"/>
      <c r="C104" s="364"/>
      <c r="D104" s="364"/>
      <c r="E104" s="364"/>
      <c r="F104" s="365"/>
      <c r="G104" s="369"/>
      <c r="H104" s="370"/>
      <c r="I104" s="370"/>
      <c r="J104" s="370"/>
      <c r="K104" s="370"/>
      <c r="L104" s="371"/>
      <c r="M104" s="369"/>
      <c r="N104" s="370"/>
      <c r="O104" s="370"/>
      <c r="P104" s="370"/>
      <c r="Q104" s="370"/>
      <c r="R104" s="371"/>
      <c r="S104" s="375"/>
      <c r="T104" s="376"/>
      <c r="U104" s="376"/>
      <c r="V104" s="376"/>
      <c r="W104" s="376"/>
      <c r="X104" s="377"/>
      <c r="Y104" s="381"/>
      <c r="Z104" s="382"/>
      <c r="AA104" s="382"/>
      <c r="AB104" s="382"/>
      <c r="AC104" s="382"/>
      <c r="AD104" s="383"/>
      <c r="AE104" s="390"/>
      <c r="AF104" s="391"/>
      <c r="AG104" s="391"/>
      <c r="AH104" s="391"/>
      <c r="AI104" s="391"/>
      <c r="AJ104" s="392"/>
    </row>
    <row r="105" spans="2:36" ht="12.75" customHeight="1" x14ac:dyDescent="0.25">
      <c r="B105" s="339" t="s">
        <v>136</v>
      </c>
      <c r="C105" s="340"/>
      <c r="D105" s="340"/>
      <c r="E105" s="340"/>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341"/>
    </row>
    <row r="106" spans="2:36" ht="24" customHeight="1" thickBot="1" x14ac:dyDescent="0.3">
      <c r="B106" s="342" t="s">
        <v>137</v>
      </c>
      <c r="C106" s="343"/>
      <c r="D106" s="343"/>
      <c r="E106" s="343"/>
      <c r="F106" s="343"/>
      <c r="G106" s="343"/>
      <c r="H106" s="343"/>
      <c r="I106" s="343"/>
      <c r="J106" s="343"/>
      <c r="K106" s="343"/>
      <c r="L106" s="343"/>
      <c r="M106" s="343"/>
      <c r="N106" s="343"/>
      <c r="O106" s="343"/>
      <c r="P106" s="343"/>
      <c r="Q106" s="343"/>
      <c r="R106" s="343"/>
      <c r="S106" s="343"/>
      <c r="T106" s="343"/>
      <c r="U106" s="343"/>
      <c r="V106" s="343"/>
      <c r="W106" s="343"/>
      <c r="X106" s="343"/>
      <c r="Y106" s="343"/>
      <c r="Z106" s="343"/>
      <c r="AA106" s="343"/>
      <c r="AB106" s="343"/>
      <c r="AC106" s="343"/>
      <c r="AD106" s="343"/>
      <c r="AE106" s="343"/>
      <c r="AF106" s="343"/>
      <c r="AG106" s="343"/>
      <c r="AH106" s="343"/>
      <c r="AI106" s="343"/>
      <c r="AJ106" s="344"/>
    </row>
    <row r="107" spans="2:36" ht="14.45" customHeight="1" x14ac:dyDescent="0.25">
      <c r="B107" s="345" t="s">
        <v>138</v>
      </c>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7"/>
    </row>
    <row r="108" spans="2:36" x14ac:dyDescent="0.25">
      <c r="B108" s="348"/>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c r="AB108" s="349"/>
      <c r="AC108" s="349"/>
      <c r="AD108" s="349"/>
      <c r="AE108" s="349"/>
      <c r="AF108" s="349"/>
      <c r="AG108" s="349"/>
      <c r="AH108" s="349"/>
      <c r="AI108" s="349"/>
      <c r="AJ108" s="350"/>
    </row>
    <row r="109" spans="2:36" x14ac:dyDescent="0.25">
      <c r="B109" s="348"/>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349"/>
      <c r="AC109" s="349"/>
      <c r="AD109" s="349"/>
      <c r="AE109" s="349"/>
      <c r="AF109" s="349"/>
      <c r="AG109" s="349"/>
      <c r="AH109" s="349"/>
      <c r="AI109" s="349"/>
      <c r="AJ109" s="350"/>
    </row>
    <row r="110" spans="2:36" x14ac:dyDescent="0.25">
      <c r="B110" s="348"/>
      <c r="C110" s="349"/>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c r="AA110" s="349"/>
      <c r="AB110" s="349"/>
      <c r="AC110" s="349"/>
      <c r="AD110" s="349"/>
      <c r="AE110" s="349"/>
      <c r="AF110" s="349"/>
      <c r="AG110" s="349"/>
      <c r="AH110" s="349"/>
      <c r="AI110" s="349"/>
      <c r="AJ110" s="350"/>
    </row>
    <row r="111" spans="2:36" x14ac:dyDescent="0.25">
      <c r="B111" s="348"/>
      <c r="C111" s="349"/>
      <c r="D111" s="349"/>
      <c r="E111" s="349"/>
      <c r="F111" s="349"/>
      <c r="G111" s="349"/>
      <c r="H111" s="349"/>
      <c r="I111" s="349"/>
      <c r="J111" s="349"/>
      <c r="K111" s="349"/>
      <c r="L111" s="349"/>
      <c r="M111" s="349"/>
      <c r="N111" s="349"/>
      <c r="O111" s="349"/>
      <c r="P111" s="349"/>
      <c r="Q111" s="349"/>
      <c r="R111" s="349"/>
      <c r="S111" s="349"/>
      <c r="T111" s="349"/>
      <c r="U111" s="349"/>
      <c r="V111" s="349"/>
      <c r="W111" s="349"/>
      <c r="X111" s="349"/>
      <c r="Y111" s="349"/>
      <c r="Z111" s="349"/>
      <c r="AA111" s="349"/>
      <c r="AB111" s="349"/>
      <c r="AC111" s="349"/>
      <c r="AD111" s="349"/>
      <c r="AE111" s="349"/>
      <c r="AF111" s="349"/>
      <c r="AG111" s="349"/>
      <c r="AH111" s="349"/>
      <c r="AI111" s="349"/>
      <c r="AJ111" s="350"/>
    </row>
    <row r="112" spans="2:36" ht="15.75" thickBot="1" x14ac:dyDescent="0.3">
      <c r="B112" s="351"/>
      <c r="C112" s="352"/>
      <c r="D112" s="352"/>
      <c r="E112" s="352"/>
      <c r="F112" s="352"/>
      <c r="G112" s="352"/>
      <c r="H112" s="352"/>
      <c r="I112" s="352"/>
      <c r="J112" s="352"/>
      <c r="K112" s="352"/>
      <c r="L112" s="352"/>
      <c r="M112" s="352"/>
      <c r="N112" s="352"/>
      <c r="O112" s="352"/>
      <c r="P112" s="352"/>
      <c r="Q112" s="352"/>
      <c r="R112" s="352"/>
      <c r="S112" s="352"/>
      <c r="T112" s="352"/>
      <c r="U112" s="352"/>
      <c r="V112" s="352"/>
      <c r="W112" s="352"/>
      <c r="X112" s="352"/>
      <c r="Y112" s="352"/>
      <c r="Z112" s="352"/>
      <c r="AA112" s="352"/>
      <c r="AB112" s="352"/>
      <c r="AC112" s="352"/>
      <c r="AD112" s="352"/>
      <c r="AE112" s="352"/>
      <c r="AF112" s="352"/>
      <c r="AG112" s="352"/>
      <c r="AH112" s="352"/>
      <c r="AI112" s="352"/>
      <c r="AJ112" s="353"/>
    </row>
    <row r="113" spans="2:36" ht="12" customHeight="1" x14ac:dyDescent="0.25">
      <c r="B113" s="339" t="s">
        <v>139</v>
      </c>
      <c r="C113" s="340"/>
      <c r="D113" s="340"/>
      <c r="E113" s="340"/>
      <c r="F113" s="340"/>
      <c r="G113" s="340"/>
      <c r="H113" s="340"/>
      <c r="I113" s="340"/>
      <c r="J113" s="340"/>
      <c r="K113" s="340"/>
      <c r="L113" s="340"/>
      <c r="M113" s="340"/>
      <c r="N113" s="340"/>
      <c r="O113" s="340"/>
      <c r="P113" s="340"/>
      <c r="Q113" s="340"/>
      <c r="R113" s="340"/>
      <c r="S113" s="340"/>
      <c r="T113" s="340"/>
      <c r="U113" s="340"/>
      <c r="V113" s="340"/>
      <c r="W113" s="340"/>
      <c r="X113" s="340"/>
      <c r="Y113" s="340"/>
      <c r="Z113" s="340"/>
      <c r="AA113" s="340"/>
      <c r="AB113" s="340"/>
      <c r="AC113" s="340"/>
      <c r="AD113" s="340"/>
      <c r="AE113" s="340"/>
      <c r="AF113" s="340"/>
      <c r="AG113" s="340"/>
      <c r="AH113" s="340"/>
      <c r="AI113" s="340"/>
      <c r="AJ113" s="341"/>
    </row>
    <row r="114" spans="2:36" ht="14.45" customHeight="1" x14ac:dyDescent="0.25">
      <c r="B114" s="354" t="s">
        <v>140</v>
      </c>
      <c r="C114" s="355"/>
      <c r="D114" s="355"/>
      <c r="E114" s="355"/>
      <c r="F114" s="355"/>
      <c r="G114" s="355"/>
      <c r="H114" s="355"/>
      <c r="I114" s="355"/>
      <c r="J114" s="355"/>
      <c r="K114" s="355"/>
      <c r="L114" s="355"/>
      <c r="M114" s="355"/>
      <c r="N114" s="355"/>
      <c r="O114" s="355"/>
      <c r="P114" s="355"/>
      <c r="Q114" s="355"/>
      <c r="R114" s="355"/>
      <c r="S114" s="355"/>
      <c r="T114" s="355"/>
      <c r="U114" s="355"/>
      <c r="V114" s="355"/>
      <c r="W114" s="355"/>
      <c r="X114" s="355"/>
      <c r="Y114" s="355"/>
      <c r="Z114" s="355"/>
      <c r="AA114" s="355"/>
      <c r="AB114" s="355"/>
      <c r="AC114" s="355"/>
      <c r="AD114" s="355"/>
      <c r="AE114" s="355"/>
      <c r="AF114" s="355"/>
      <c r="AG114" s="355"/>
      <c r="AH114" s="355"/>
      <c r="AI114" s="355"/>
      <c r="AJ114" s="356"/>
    </row>
    <row r="115" spans="2:36" ht="9.75" customHeight="1" thickBot="1" x14ac:dyDescent="0.3">
      <c r="B115" s="357"/>
      <c r="C115" s="358"/>
      <c r="D115" s="358"/>
      <c r="E115" s="358"/>
      <c r="F115" s="358"/>
      <c r="G115" s="358"/>
      <c r="H115" s="358"/>
      <c r="I115" s="358"/>
      <c r="J115" s="358"/>
      <c r="K115" s="358"/>
      <c r="L115" s="358"/>
      <c r="M115" s="358"/>
      <c r="N115" s="358"/>
      <c r="O115" s="358"/>
      <c r="P115" s="358"/>
      <c r="Q115" s="358"/>
      <c r="R115" s="358"/>
      <c r="S115" s="358"/>
      <c r="T115" s="358"/>
      <c r="U115" s="358"/>
      <c r="V115" s="358"/>
      <c r="W115" s="358"/>
      <c r="X115" s="358"/>
      <c r="Y115" s="358"/>
      <c r="Z115" s="358"/>
      <c r="AA115" s="358"/>
      <c r="AB115" s="358"/>
      <c r="AC115" s="358"/>
      <c r="AD115" s="358"/>
      <c r="AE115" s="358"/>
      <c r="AF115" s="358"/>
      <c r="AG115" s="358"/>
      <c r="AH115" s="358"/>
      <c r="AI115" s="358"/>
      <c r="AJ115" s="359"/>
    </row>
    <row r="116" spans="2:36" ht="14.45" customHeight="1" x14ac:dyDescent="0.25">
      <c r="B116" s="345" t="s">
        <v>141</v>
      </c>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347"/>
    </row>
    <row r="117" spans="2:36" x14ac:dyDescent="0.25">
      <c r="B117" s="348"/>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c r="AB117" s="349"/>
      <c r="AC117" s="349"/>
      <c r="AD117" s="349"/>
      <c r="AE117" s="349"/>
      <c r="AF117" s="349"/>
      <c r="AG117" s="349"/>
      <c r="AH117" s="349"/>
      <c r="AI117" s="349"/>
      <c r="AJ117" s="350"/>
    </row>
    <row r="118" spans="2:36" x14ac:dyDescent="0.25">
      <c r="B118" s="348"/>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349"/>
      <c r="AC118" s="349"/>
      <c r="AD118" s="349"/>
      <c r="AE118" s="349"/>
      <c r="AF118" s="349"/>
      <c r="AG118" s="349"/>
      <c r="AH118" s="349"/>
      <c r="AI118" s="349"/>
      <c r="AJ118" s="350"/>
    </row>
    <row r="119" spans="2:36" x14ac:dyDescent="0.25">
      <c r="B119" s="348"/>
      <c r="C119" s="349"/>
      <c r="D119" s="349"/>
      <c r="E119" s="349"/>
      <c r="F119" s="349"/>
      <c r="G119" s="349"/>
      <c r="H119" s="349"/>
      <c r="I119" s="349"/>
      <c r="J119" s="349"/>
      <c r="K119" s="349"/>
      <c r="L119" s="349"/>
      <c r="M119" s="349"/>
      <c r="N119" s="349"/>
      <c r="O119" s="349"/>
      <c r="P119" s="349"/>
      <c r="Q119" s="349"/>
      <c r="R119" s="349"/>
      <c r="S119" s="349"/>
      <c r="T119" s="349"/>
      <c r="U119" s="349"/>
      <c r="V119" s="349"/>
      <c r="W119" s="349"/>
      <c r="X119" s="349"/>
      <c r="Y119" s="349"/>
      <c r="Z119" s="349"/>
      <c r="AA119" s="349"/>
      <c r="AB119" s="349"/>
      <c r="AC119" s="349"/>
      <c r="AD119" s="349"/>
      <c r="AE119" s="349"/>
      <c r="AF119" s="349"/>
      <c r="AG119" s="349"/>
      <c r="AH119" s="349"/>
      <c r="AI119" s="349"/>
      <c r="AJ119" s="350"/>
    </row>
    <row r="120" spans="2:36" x14ac:dyDescent="0.25">
      <c r="B120" s="348"/>
      <c r="C120" s="349"/>
      <c r="D120" s="349"/>
      <c r="E120" s="349"/>
      <c r="F120" s="349"/>
      <c r="G120" s="349"/>
      <c r="H120" s="349"/>
      <c r="I120" s="349"/>
      <c r="J120" s="349"/>
      <c r="K120" s="349"/>
      <c r="L120" s="349"/>
      <c r="M120" s="349"/>
      <c r="N120" s="349"/>
      <c r="O120" s="349"/>
      <c r="P120" s="349"/>
      <c r="Q120" s="349"/>
      <c r="R120" s="349"/>
      <c r="S120" s="349"/>
      <c r="T120" s="349"/>
      <c r="U120" s="349"/>
      <c r="V120" s="349"/>
      <c r="W120" s="349"/>
      <c r="X120" s="349"/>
      <c r="Y120" s="349"/>
      <c r="Z120" s="349"/>
      <c r="AA120" s="349"/>
      <c r="AB120" s="349"/>
      <c r="AC120" s="349"/>
      <c r="AD120" s="349"/>
      <c r="AE120" s="349"/>
      <c r="AF120" s="349"/>
      <c r="AG120" s="349"/>
      <c r="AH120" s="349"/>
      <c r="AI120" s="349"/>
      <c r="AJ120" s="350"/>
    </row>
    <row r="121" spans="2:36" x14ac:dyDescent="0.25">
      <c r="B121" s="348"/>
      <c r="C121" s="349"/>
      <c r="D121" s="349"/>
      <c r="E121" s="349"/>
      <c r="F121" s="349"/>
      <c r="G121" s="349"/>
      <c r="H121" s="349"/>
      <c r="I121" s="349"/>
      <c r="J121" s="349"/>
      <c r="K121" s="349"/>
      <c r="L121" s="349"/>
      <c r="M121" s="349"/>
      <c r="N121" s="349"/>
      <c r="O121" s="349"/>
      <c r="P121" s="349"/>
      <c r="Q121" s="349"/>
      <c r="R121" s="349"/>
      <c r="S121" s="349"/>
      <c r="T121" s="349"/>
      <c r="U121" s="349"/>
      <c r="V121" s="349"/>
      <c r="W121" s="349"/>
      <c r="X121" s="349"/>
      <c r="Y121" s="349"/>
      <c r="Z121" s="349"/>
      <c r="AA121" s="349"/>
      <c r="AB121" s="349"/>
      <c r="AC121" s="349"/>
      <c r="AD121" s="349"/>
      <c r="AE121" s="349"/>
      <c r="AF121" s="349"/>
      <c r="AG121" s="349"/>
      <c r="AH121" s="349"/>
      <c r="AI121" s="349"/>
      <c r="AJ121" s="350"/>
    </row>
    <row r="122" spans="2:36" x14ac:dyDescent="0.25">
      <c r="B122" s="348"/>
      <c r="C122" s="349"/>
      <c r="D122" s="349"/>
      <c r="E122" s="349"/>
      <c r="F122" s="349"/>
      <c r="G122" s="349"/>
      <c r="H122" s="349"/>
      <c r="I122" s="349"/>
      <c r="J122" s="349"/>
      <c r="K122" s="349"/>
      <c r="L122" s="349"/>
      <c r="M122" s="349"/>
      <c r="N122" s="349"/>
      <c r="O122" s="349"/>
      <c r="P122" s="349"/>
      <c r="Q122" s="349"/>
      <c r="R122" s="349"/>
      <c r="S122" s="349"/>
      <c r="T122" s="349"/>
      <c r="U122" s="349"/>
      <c r="V122" s="349"/>
      <c r="W122" s="349"/>
      <c r="X122" s="349"/>
      <c r="Y122" s="349"/>
      <c r="Z122" s="349"/>
      <c r="AA122" s="349"/>
      <c r="AB122" s="349"/>
      <c r="AC122" s="349"/>
      <c r="AD122" s="349"/>
      <c r="AE122" s="349"/>
      <c r="AF122" s="349"/>
      <c r="AG122" s="349"/>
      <c r="AH122" s="349"/>
      <c r="AI122" s="349"/>
      <c r="AJ122" s="350"/>
    </row>
    <row r="123" spans="2:36" ht="15.75" thickBot="1" x14ac:dyDescent="0.3">
      <c r="B123" s="351"/>
      <c r="C123" s="352"/>
      <c r="D123" s="352"/>
      <c r="E123" s="352"/>
      <c r="F123" s="352"/>
      <c r="G123" s="352"/>
      <c r="H123" s="352"/>
      <c r="I123" s="352"/>
      <c r="J123" s="352"/>
      <c r="K123" s="352"/>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3"/>
    </row>
    <row r="124" spans="2:36" x14ac:dyDescent="0.25">
      <c r="B124" s="330" t="s">
        <v>25</v>
      </c>
      <c r="C124" s="331"/>
      <c r="D124" s="331"/>
      <c r="E124" s="332">
        <f>B86</f>
        <v>0</v>
      </c>
      <c r="F124" s="332"/>
      <c r="G124" s="332"/>
      <c r="H124" s="332"/>
      <c r="I124" s="332"/>
      <c r="J124" s="332"/>
      <c r="K124" s="332"/>
      <c r="L124" s="334" t="s">
        <v>142</v>
      </c>
      <c r="M124" s="334"/>
      <c r="N124" s="334"/>
      <c r="O124" s="334"/>
      <c r="P124" s="335" t="s">
        <v>143</v>
      </c>
      <c r="Q124" s="335"/>
      <c r="R124" s="335"/>
      <c r="S124" s="335"/>
      <c r="T124" s="335"/>
      <c r="U124" s="335"/>
      <c r="V124" s="335"/>
      <c r="W124" s="335"/>
      <c r="X124" s="336" t="s">
        <v>144</v>
      </c>
      <c r="Y124" s="336"/>
      <c r="Z124" s="336"/>
      <c r="AA124" s="337" t="s">
        <v>145</v>
      </c>
      <c r="AB124" s="337"/>
      <c r="AC124" s="337"/>
      <c r="AD124" s="337"/>
      <c r="AE124" s="337"/>
      <c r="AF124" s="337"/>
      <c r="AG124" s="337"/>
      <c r="AH124" s="337"/>
      <c r="AI124" s="337"/>
      <c r="AJ124" s="338"/>
    </row>
    <row r="125" spans="2:36" x14ac:dyDescent="0.25">
      <c r="B125" s="318"/>
      <c r="C125" s="319"/>
      <c r="D125" s="319"/>
      <c r="E125" s="333"/>
      <c r="F125" s="333"/>
      <c r="G125" s="333"/>
      <c r="H125" s="333"/>
      <c r="I125" s="333"/>
      <c r="J125" s="333"/>
      <c r="K125" s="333"/>
      <c r="L125" s="324"/>
      <c r="M125" s="324"/>
      <c r="N125" s="324"/>
      <c r="O125" s="324"/>
      <c r="P125" s="326"/>
      <c r="Q125" s="326"/>
      <c r="R125" s="326"/>
      <c r="S125" s="326"/>
      <c r="T125" s="326"/>
      <c r="U125" s="326"/>
      <c r="V125" s="326"/>
      <c r="W125" s="326"/>
      <c r="X125" s="328"/>
      <c r="Y125" s="328"/>
      <c r="Z125" s="328"/>
      <c r="AA125" s="312"/>
      <c r="AB125" s="312"/>
      <c r="AC125" s="312"/>
      <c r="AD125" s="312"/>
      <c r="AE125" s="312"/>
      <c r="AF125" s="312"/>
      <c r="AG125" s="312"/>
      <c r="AH125" s="312"/>
      <c r="AI125" s="312"/>
      <c r="AJ125" s="313"/>
    </row>
    <row r="126" spans="2:36" ht="3" customHeight="1" x14ac:dyDescent="0.25">
      <c r="B126" s="318"/>
      <c r="C126" s="319"/>
      <c r="D126" s="319"/>
      <c r="E126" s="319"/>
      <c r="F126" s="319"/>
      <c r="G126" s="319"/>
      <c r="H126" s="319"/>
      <c r="I126" s="319"/>
      <c r="J126" s="319"/>
      <c r="K126" s="319"/>
      <c r="L126" s="128"/>
      <c r="M126" s="128"/>
      <c r="N126" s="128"/>
      <c r="O126" s="128"/>
      <c r="P126" s="81"/>
      <c r="Q126" s="81"/>
      <c r="R126" s="81"/>
      <c r="S126" s="81"/>
      <c r="T126" s="81"/>
      <c r="U126" s="81"/>
      <c r="V126" s="81"/>
      <c r="W126" s="81"/>
      <c r="X126" s="81"/>
      <c r="Y126" s="81"/>
      <c r="Z126" s="81"/>
      <c r="AA126" s="81"/>
      <c r="AB126" s="81"/>
      <c r="AC126" s="81"/>
      <c r="AD126" s="81"/>
      <c r="AE126" s="81"/>
      <c r="AF126" s="81"/>
      <c r="AG126" s="81"/>
      <c r="AH126" s="81"/>
      <c r="AI126" s="81"/>
      <c r="AJ126" s="82"/>
    </row>
    <row r="127" spans="2:36" x14ac:dyDescent="0.25">
      <c r="B127" s="318" t="s">
        <v>146</v>
      </c>
      <c r="C127" s="319"/>
      <c r="D127" s="319"/>
      <c r="E127" s="322" t="s">
        <v>143</v>
      </c>
      <c r="F127" s="322"/>
      <c r="G127" s="322"/>
      <c r="H127" s="322"/>
      <c r="I127" s="322"/>
      <c r="J127" s="322"/>
      <c r="K127" s="322"/>
      <c r="L127" s="324" t="s">
        <v>147</v>
      </c>
      <c r="M127" s="324"/>
      <c r="N127" s="324"/>
      <c r="O127" s="324"/>
      <c r="P127" s="326" t="s">
        <v>143</v>
      </c>
      <c r="Q127" s="326"/>
      <c r="R127" s="326"/>
      <c r="S127" s="326"/>
      <c r="T127" s="326"/>
      <c r="U127" s="326"/>
      <c r="V127" s="326"/>
      <c r="W127" s="326"/>
      <c r="X127" s="328" t="s">
        <v>144</v>
      </c>
      <c r="Y127" s="328"/>
      <c r="Z127" s="328"/>
      <c r="AA127" s="312" t="s">
        <v>145</v>
      </c>
      <c r="AB127" s="312"/>
      <c r="AC127" s="312"/>
      <c r="AD127" s="312"/>
      <c r="AE127" s="312"/>
      <c r="AF127" s="312"/>
      <c r="AG127" s="312"/>
      <c r="AH127" s="312"/>
      <c r="AI127" s="312"/>
      <c r="AJ127" s="313"/>
    </row>
    <row r="128" spans="2:36" ht="15.75" thickBot="1" x14ac:dyDescent="0.3">
      <c r="B128" s="320"/>
      <c r="C128" s="321"/>
      <c r="D128" s="321"/>
      <c r="E128" s="323"/>
      <c r="F128" s="323"/>
      <c r="G128" s="323"/>
      <c r="H128" s="323"/>
      <c r="I128" s="323"/>
      <c r="J128" s="323"/>
      <c r="K128" s="323"/>
      <c r="L128" s="325"/>
      <c r="M128" s="325"/>
      <c r="N128" s="325"/>
      <c r="O128" s="325"/>
      <c r="P128" s="327"/>
      <c r="Q128" s="327"/>
      <c r="R128" s="327"/>
      <c r="S128" s="327"/>
      <c r="T128" s="327"/>
      <c r="U128" s="327"/>
      <c r="V128" s="327"/>
      <c r="W128" s="327"/>
      <c r="X128" s="329"/>
      <c r="Y128" s="329"/>
      <c r="Z128" s="329"/>
      <c r="AA128" s="314"/>
      <c r="AB128" s="314"/>
      <c r="AC128" s="314"/>
      <c r="AD128" s="314"/>
      <c r="AE128" s="314"/>
      <c r="AF128" s="314"/>
      <c r="AG128" s="314"/>
      <c r="AH128" s="314"/>
      <c r="AI128" s="314"/>
      <c r="AJ128" s="315"/>
    </row>
    <row r="131" spans="34:34" x14ac:dyDescent="0.25">
      <c r="AH131" s="159"/>
    </row>
  </sheetData>
  <sheetProtection algorithmName="SHA-512" hashValue="8zO89kavA4aDbyAz4ZUoNL8vW3/uniAkej8IniaH7jDwQljRtXosnJbbwB8zXlRaYOkfRCUzatvt6SARv9yu+A==" saltValue="8zVzOC6wjlXSDI54XRM0VQ==" spinCount="100000" sheet="1" objects="1" scenarios="1" selectLockedCells="1"/>
  <mergeCells count="197">
    <mergeCell ref="B5:H6"/>
    <mergeCell ref="I5:O6"/>
    <mergeCell ref="P5:R6"/>
    <mergeCell ref="S5:X6"/>
    <mergeCell ref="Y5:AB6"/>
    <mergeCell ref="AC5:AJ6"/>
    <mergeCell ref="B3:H4"/>
    <mergeCell ref="I3:O4"/>
    <mergeCell ref="P3:R4"/>
    <mergeCell ref="S3:X4"/>
    <mergeCell ref="Y3:AB4"/>
    <mergeCell ref="AC3:AJ4"/>
    <mergeCell ref="B7:AJ7"/>
    <mergeCell ref="B8:AJ9"/>
    <mergeCell ref="B10:AJ29"/>
    <mergeCell ref="B30:AJ30"/>
    <mergeCell ref="B31:AJ32"/>
    <mergeCell ref="B33:F36"/>
    <mergeCell ref="G33:L36"/>
    <mergeCell ref="M33:R36"/>
    <mergeCell ref="S33:X36"/>
    <mergeCell ref="Y33:AD36"/>
    <mergeCell ref="B39:F40"/>
    <mergeCell ref="G39:L40"/>
    <mergeCell ref="M39:R40"/>
    <mergeCell ref="S39:X40"/>
    <mergeCell ref="Y39:AD40"/>
    <mergeCell ref="AE39:AJ40"/>
    <mergeCell ref="AE33:AJ36"/>
    <mergeCell ref="B37:F38"/>
    <mergeCell ref="G37:L38"/>
    <mergeCell ref="M37:R38"/>
    <mergeCell ref="S37:X38"/>
    <mergeCell ref="Y37:AD38"/>
    <mergeCell ref="AE37:AJ38"/>
    <mergeCell ref="B43:F44"/>
    <mergeCell ref="G43:L44"/>
    <mergeCell ref="M43:R44"/>
    <mergeCell ref="S43:X44"/>
    <mergeCell ref="Y43:AD44"/>
    <mergeCell ref="AE43:AJ44"/>
    <mergeCell ref="B41:F42"/>
    <mergeCell ref="G41:L42"/>
    <mergeCell ref="M41:R42"/>
    <mergeCell ref="S41:X42"/>
    <mergeCell ref="Y41:AD42"/>
    <mergeCell ref="AE41:AJ42"/>
    <mergeCell ref="B47:AJ47"/>
    <mergeCell ref="B48:AJ49"/>
    <mergeCell ref="B50:AJ53"/>
    <mergeCell ref="B54:L55"/>
    <mergeCell ref="M54:X55"/>
    <mergeCell ref="Y54:AJ55"/>
    <mergeCell ref="B45:F46"/>
    <mergeCell ref="G45:L46"/>
    <mergeCell ref="M45:R46"/>
    <mergeCell ref="S45:X46"/>
    <mergeCell ref="Y45:AD46"/>
    <mergeCell ref="AE45:AJ46"/>
    <mergeCell ref="B60:L61"/>
    <mergeCell ref="M60:X61"/>
    <mergeCell ref="Y60:AJ61"/>
    <mergeCell ref="B62:L63"/>
    <mergeCell ref="M62:X63"/>
    <mergeCell ref="Y62:AJ63"/>
    <mergeCell ref="B56:L57"/>
    <mergeCell ref="M56:X57"/>
    <mergeCell ref="Y56:AJ57"/>
    <mergeCell ref="B58:L59"/>
    <mergeCell ref="M58:X59"/>
    <mergeCell ref="Y58:AJ59"/>
    <mergeCell ref="B64:L65"/>
    <mergeCell ref="M64:X65"/>
    <mergeCell ref="Y64:AJ65"/>
    <mergeCell ref="B67:AJ67"/>
    <mergeCell ref="B68:AJ68"/>
    <mergeCell ref="B69:F72"/>
    <mergeCell ref="G69:L72"/>
    <mergeCell ref="M69:AJ70"/>
    <mergeCell ref="M71:R72"/>
    <mergeCell ref="S71:X72"/>
    <mergeCell ref="Y71:AD72"/>
    <mergeCell ref="AE71:AJ72"/>
    <mergeCell ref="AG73:AJ74"/>
    <mergeCell ref="B75:F76"/>
    <mergeCell ref="G75:L76"/>
    <mergeCell ref="M75:N76"/>
    <mergeCell ref="O75:R76"/>
    <mergeCell ref="S75:T76"/>
    <mergeCell ref="U75:X76"/>
    <mergeCell ref="Y75:Z76"/>
    <mergeCell ref="AA75:AD76"/>
    <mergeCell ref="AE75:AF76"/>
    <mergeCell ref="AG75:AJ76"/>
    <mergeCell ref="B73:F74"/>
    <mergeCell ref="G73:L74"/>
    <mergeCell ref="M73:N74"/>
    <mergeCell ref="O73:R74"/>
    <mergeCell ref="S73:T74"/>
    <mergeCell ref="U73:X74"/>
    <mergeCell ref="Y73:Z74"/>
    <mergeCell ref="AA73:AD74"/>
    <mergeCell ref="AE73:AF74"/>
    <mergeCell ref="AG77:AJ78"/>
    <mergeCell ref="B79:F80"/>
    <mergeCell ref="G79:L80"/>
    <mergeCell ref="M79:N80"/>
    <mergeCell ref="O79:R80"/>
    <mergeCell ref="S79:T80"/>
    <mergeCell ref="U79:X80"/>
    <mergeCell ref="Y79:Z80"/>
    <mergeCell ref="AA79:AD80"/>
    <mergeCell ref="B77:F78"/>
    <mergeCell ref="G77:L78"/>
    <mergeCell ref="M77:N78"/>
    <mergeCell ref="O77:R78"/>
    <mergeCell ref="S77:T78"/>
    <mergeCell ref="U77:X78"/>
    <mergeCell ref="Y77:Z78"/>
    <mergeCell ref="AA77:AD78"/>
    <mergeCell ref="AE77:AF78"/>
    <mergeCell ref="AE81:AF82"/>
    <mergeCell ref="AG81:AJ82"/>
    <mergeCell ref="B84:AJ84"/>
    <mergeCell ref="B85:AJ85"/>
    <mergeCell ref="B86:L87"/>
    <mergeCell ref="M86:X87"/>
    <mergeCell ref="Y86:AJ87"/>
    <mergeCell ref="AE79:AF80"/>
    <mergeCell ref="AG79:AJ80"/>
    <mergeCell ref="B81:F82"/>
    <mergeCell ref="G81:L82"/>
    <mergeCell ref="M81:N82"/>
    <mergeCell ref="O81:R82"/>
    <mergeCell ref="S81:T82"/>
    <mergeCell ref="U81:X82"/>
    <mergeCell ref="Y81:Z82"/>
    <mergeCell ref="AA81:AD82"/>
    <mergeCell ref="B92:AJ92"/>
    <mergeCell ref="B93:F94"/>
    <mergeCell ref="G93:L94"/>
    <mergeCell ref="M93:R94"/>
    <mergeCell ref="S93:X94"/>
    <mergeCell ref="Y93:AD94"/>
    <mergeCell ref="AE93:AJ94"/>
    <mergeCell ref="B88:X88"/>
    <mergeCell ref="Y88:AJ88"/>
    <mergeCell ref="B89:L90"/>
    <mergeCell ref="M89:X90"/>
    <mergeCell ref="Y89:AJ90"/>
    <mergeCell ref="B91:AJ91"/>
    <mergeCell ref="B95:F96"/>
    <mergeCell ref="G95:L96"/>
    <mergeCell ref="M95:R96"/>
    <mergeCell ref="S95:X96"/>
    <mergeCell ref="Y95:AD96"/>
    <mergeCell ref="AE95:AJ104"/>
    <mergeCell ref="B97:F98"/>
    <mergeCell ref="G97:L98"/>
    <mergeCell ref="M97:R98"/>
    <mergeCell ref="S97:X98"/>
    <mergeCell ref="Y101:AD102"/>
    <mergeCell ref="B103:F104"/>
    <mergeCell ref="G103:L104"/>
    <mergeCell ref="M103:R104"/>
    <mergeCell ref="S103:X104"/>
    <mergeCell ref="Y103:AD104"/>
    <mergeCell ref="Y97:AD98"/>
    <mergeCell ref="B99:F100"/>
    <mergeCell ref="G99:L100"/>
    <mergeCell ref="M99:R100"/>
    <mergeCell ref="S99:X100"/>
    <mergeCell ref="Y99:AD100"/>
    <mergeCell ref="AA127:AJ128"/>
    <mergeCell ref="B1:G2"/>
    <mergeCell ref="B126:K126"/>
    <mergeCell ref="B127:D128"/>
    <mergeCell ref="E127:K128"/>
    <mergeCell ref="L127:O128"/>
    <mergeCell ref="P127:W128"/>
    <mergeCell ref="X127:Z128"/>
    <mergeCell ref="B124:D125"/>
    <mergeCell ref="E124:K125"/>
    <mergeCell ref="L124:O125"/>
    <mergeCell ref="P124:W125"/>
    <mergeCell ref="X124:Z125"/>
    <mergeCell ref="AA124:AJ125"/>
    <mergeCell ref="B105:AJ105"/>
    <mergeCell ref="B106:AJ106"/>
    <mergeCell ref="B107:AJ112"/>
    <mergeCell ref="B113:AJ113"/>
    <mergeCell ref="B114:AJ115"/>
    <mergeCell ref="B116:AJ123"/>
    <mergeCell ref="B101:F102"/>
    <mergeCell ref="G101:L102"/>
    <mergeCell ref="M101:R102"/>
    <mergeCell ref="S101:X102"/>
  </mergeCells>
  <pageMargins left="0.7" right="0.7" top="0.75" bottom="0.75" header="0.3" footer="0.3"/>
  <pageSetup scale="87" fitToHeight="0" orientation="portrait" r:id="rId1"/>
  <rowBreaks count="3" manualBreakCount="3">
    <brk id="53" max="35" man="1"/>
    <brk id="112" max="35" man="1"/>
    <brk id="128" max="3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T201"/>
  <sheetViews>
    <sheetView topLeftCell="C1" workbookViewId="0">
      <selection activeCell="U16" sqref="U16"/>
    </sheetView>
  </sheetViews>
  <sheetFormatPr defaultColWidth="8.85546875" defaultRowHeight="15" x14ac:dyDescent="0.25"/>
  <cols>
    <col min="1" max="1" width="16.7109375" customWidth="1"/>
    <col min="2" max="4" width="8.85546875" style="1"/>
    <col min="15" max="15" width="15.140625" customWidth="1"/>
    <col min="16" max="16" width="12.42578125" customWidth="1"/>
  </cols>
  <sheetData>
    <row r="1" spans="1:20" x14ac:dyDescent="0.25">
      <c r="B1" s="555" t="s">
        <v>7</v>
      </c>
      <c r="C1" s="555"/>
      <c r="D1" s="555"/>
      <c r="I1" s="555" t="s">
        <v>1</v>
      </c>
      <c r="J1" s="555"/>
      <c r="K1" s="555"/>
      <c r="L1" s="57"/>
      <c r="M1" s="57"/>
      <c r="O1" s="555" t="s">
        <v>23</v>
      </c>
      <c r="P1" s="555"/>
      <c r="Q1" s="555"/>
      <c r="R1" s="555"/>
    </row>
    <row r="2" spans="1:20" ht="30" x14ac:dyDescent="0.25">
      <c r="B2" s="57" t="str">
        <f>'Mid-Year Review Sheet'!A5</f>
        <v>Tier 1</v>
      </c>
      <c r="C2" s="57" t="str">
        <f>'Mid-Year Review Sheet'!A6</f>
        <v>Tier 2</v>
      </c>
      <c r="D2" s="57" t="str">
        <f>'Mid-Year Review Sheet'!A7</f>
        <v>Tier 3</v>
      </c>
      <c r="E2" s="57" t="str">
        <f>'Mid-Year Review Sheet'!A8</f>
        <v>Tier 4</v>
      </c>
      <c r="F2" s="57" t="str">
        <f>'Mid-Year Review Sheet'!A9</f>
        <v>Tier 5</v>
      </c>
      <c r="G2" s="57"/>
      <c r="H2" s="2" t="s">
        <v>8</v>
      </c>
      <c r="I2" t="str">
        <f>B2</f>
        <v>Tier 1</v>
      </c>
      <c r="J2" t="str">
        <f t="shared" ref="J2:M2" si="0">C2</f>
        <v>Tier 2</v>
      </c>
      <c r="K2" t="str">
        <f t="shared" si="0"/>
        <v>Tier 3</v>
      </c>
      <c r="L2" t="str">
        <f t="shared" si="0"/>
        <v>Tier 4</v>
      </c>
      <c r="M2" t="str">
        <f t="shared" si="0"/>
        <v>Tier 5</v>
      </c>
      <c r="O2" s="2"/>
      <c r="P2" t="str">
        <f>B2</f>
        <v>Tier 1</v>
      </c>
      <c r="Q2" t="str">
        <f t="shared" ref="Q2:T2" si="1">C2</f>
        <v>Tier 2</v>
      </c>
      <c r="R2" t="str">
        <f t="shared" si="1"/>
        <v>Tier 3</v>
      </c>
      <c r="S2" t="str">
        <f t="shared" si="1"/>
        <v>Tier 4</v>
      </c>
      <c r="T2" t="str">
        <f t="shared" si="1"/>
        <v>Tier 5</v>
      </c>
    </row>
    <row r="3" spans="1:20" x14ac:dyDescent="0.25">
      <c r="A3" t="s">
        <v>9</v>
      </c>
      <c r="B3" s="1" t="str">
        <f>'Mid-Year Review Sheet'!C5</f>
        <v/>
      </c>
      <c r="C3" s="57" t="str">
        <f>'Mid-Year Review Sheet'!C6</f>
        <v/>
      </c>
      <c r="D3" s="57" t="str">
        <f>'Mid-Year Review Sheet'!C7</f>
        <v/>
      </c>
      <c r="E3" s="57" t="str">
        <f>'Mid-Year Review Sheet'!C8</f>
        <v/>
      </c>
      <c r="F3" s="57" t="str">
        <f>'Mid-Year Review Sheet'!C9</f>
        <v/>
      </c>
      <c r="H3">
        <v>0</v>
      </c>
      <c r="I3" s="3" t="e">
        <f t="shared" ref="I3:I34" si="2">$H3/B$3</f>
        <v>#VALUE!</v>
      </c>
      <c r="J3" s="3" t="e">
        <f t="shared" ref="J3:J34" si="3">$H3/C$3</f>
        <v>#VALUE!</v>
      </c>
      <c r="K3" s="3" t="e">
        <f t="shared" ref="K3:K34" si="4">$H3/D$3</f>
        <v>#VALUE!</v>
      </c>
      <c r="L3" s="3" t="e">
        <f t="shared" ref="L3:L34" si="5">$H3/E$3</f>
        <v>#VALUE!</v>
      </c>
      <c r="M3" s="3" t="e">
        <f t="shared" ref="M3:M34" si="6">$H3/F$3</f>
        <v>#VALUE!</v>
      </c>
      <c r="N3" s="3"/>
      <c r="O3" t="s">
        <v>10</v>
      </c>
      <c r="P3" s="7" t="str">
        <f>'Finish SGO'!J4</f>
        <v/>
      </c>
      <c r="Q3" s="7" t="str">
        <f>'Finish SGO'!J5</f>
        <v/>
      </c>
      <c r="R3" s="7" t="str">
        <f>'Finish SGO'!J6</f>
        <v/>
      </c>
      <c r="S3" s="6" t="str">
        <f>'Finish SGO'!J7</f>
        <v/>
      </c>
      <c r="T3" t="str">
        <f>'Finish SGO'!J8</f>
        <v/>
      </c>
    </row>
    <row r="4" spans="1:20" x14ac:dyDescent="0.25">
      <c r="H4">
        <v>1</v>
      </c>
      <c r="I4" s="3" t="e">
        <f t="shared" si="2"/>
        <v>#VALUE!</v>
      </c>
      <c r="J4" s="3" t="e">
        <f t="shared" si="3"/>
        <v>#VALUE!</v>
      </c>
      <c r="K4" s="3" t="e">
        <f t="shared" si="4"/>
        <v>#VALUE!</v>
      </c>
      <c r="L4" s="3" t="e">
        <f t="shared" si="5"/>
        <v>#VALUE!</v>
      </c>
      <c r="M4" s="3" t="e">
        <f t="shared" si="6"/>
        <v>#VALUE!</v>
      </c>
    </row>
    <row r="5" spans="1:20" x14ac:dyDescent="0.25">
      <c r="A5" t="s">
        <v>11</v>
      </c>
      <c r="H5">
        <v>2</v>
      </c>
      <c r="I5" s="3" t="e">
        <f t="shared" si="2"/>
        <v>#VALUE!</v>
      </c>
      <c r="J5" s="3" t="e">
        <f t="shared" si="3"/>
        <v>#VALUE!</v>
      </c>
      <c r="K5" s="3" t="e">
        <f t="shared" si="4"/>
        <v>#VALUE!</v>
      </c>
      <c r="L5" s="3" t="e">
        <f t="shared" si="5"/>
        <v>#VALUE!</v>
      </c>
      <c r="M5" s="3" t="e">
        <f t="shared" si="6"/>
        <v>#VALUE!</v>
      </c>
      <c r="O5" t="s">
        <v>12</v>
      </c>
      <c r="P5" s="4" t="e">
        <f>VLOOKUP(P3,$H3:$M201,2,FALSE)</f>
        <v>#N/A</v>
      </c>
      <c r="Q5" s="4" t="e">
        <f>VLOOKUP(Q3,$H3:$M201,3,FALSE)</f>
        <v>#N/A</v>
      </c>
      <c r="R5" s="4" t="e">
        <f>VLOOKUP(R3,$H3:$M201,4,FALSE)</f>
        <v>#N/A</v>
      </c>
      <c r="S5" s="4" t="e">
        <f>VLOOKUP(S3,$H3:$M201,5,FALSE)</f>
        <v>#N/A</v>
      </c>
      <c r="T5" s="4" t="e">
        <f>VLOOKUP(T3,$H3:$M201,6,FALSE)</f>
        <v>#N/A</v>
      </c>
    </row>
    <row r="6" spans="1:20" x14ac:dyDescent="0.25">
      <c r="H6">
        <v>3</v>
      </c>
      <c r="I6" s="3" t="e">
        <f t="shared" si="2"/>
        <v>#VALUE!</v>
      </c>
      <c r="J6" s="3" t="e">
        <f t="shared" si="3"/>
        <v>#VALUE!</v>
      </c>
      <c r="K6" s="3" t="e">
        <f t="shared" si="4"/>
        <v>#VALUE!</v>
      </c>
      <c r="L6" s="3" t="e">
        <f t="shared" si="5"/>
        <v>#VALUE!</v>
      </c>
      <c r="M6" s="3" t="e">
        <f t="shared" si="6"/>
        <v>#VALUE!</v>
      </c>
    </row>
    <row r="7" spans="1:20" x14ac:dyDescent="0.25">
      <c r="A7" t="s">
        <v>18</v>
      </c>
      <c r="B7" s="1" t="str">
        <f>IF(AND('Mid-Year Review Sheet'!C23="",'Mid-Year Review Sheet'!B23=""),"ND", IF('Mid-Year Review Sheet'!C23="",'Mid-Year Review Sheet'!B23,'Mid-Year Review Sheet'!C23))</f>
        <v>ND</v>
      </c>
      <c r="C7" s="1" t="str">
        <f>IF(AND('Mid-Year Review Sheet'!C24="",'Mid-Year Review Sheet'!B24=""),"ND", IF('Mid-Year Review Sheet'!C24="",'Mid-Year Review Sheet'!B24,'Mid-Year Review Sheet'!C24))</f>
        <v>ND</v>
      </c>
      <c r="D7" s="1" t="str">
        <f>IF(AND('Mid-Year Review Sheet'!C25="",'Mid-Year Review Sheet'!B25=""),"ND", IF('Mid-Year Review Sheet'!C25="",'Mid-Year Review Sheet'!B25,'Mid-Year Review Sheet'!C25))</f>
        <v>ND</v>
      </c>
      <c r="E7" t="str">
        <f>IF(AND('Mid-Year Review Sheet'!C26="",'Mid-Year Review Sheet'!B26=""),"ND", IF('Mid-Year Review Sheet'!C26="",'Mid-Year Review Sheet'!B26,'Mid-Year Review Sheet'!C26))</f>
        <v>ND</v>
      </c>
      <c r="F7" t="str">
        <f>IF(AND('Mid-Year Review Sheet'!C27="",'Mid-Year Review Sheet'!B27=""),"ND", IF('Mid-Year Review Sheet'!C27="",'Mid-Year Review Sheet'!B27,'Mid-Year Review Sheet'!C27))</f>
        <v>ND</v>
      </c>
      <c r="H7">
        <v>4</v>
      </c>
      <c r="I7" s="3" t="e">
        <f t="shared" si="2"/>
        <v>#VALUE!</v>
      </c>
      <c r="J7" s="3" t="e">
        <f t="shared" si="3"/>
        <v>#VALUE!</v>
      </c>
      <c r="K7" s="3" t="e">
        <f t="shared" si="4"/>
        <v>#VALUE!</v>
      </c>
      <c r="L7" s="3" t="e">
        <f t="shared" si="5"/>
        <v>#VALUE!</v>
      </c>
      <c r="M7" s="3" t="e">
        <f t="shared" si="6"/>
        <v>#VALUE!</v>
      </c>
      <c r="O7" t="s">
        <v>13</v>
      </c>
      <c r="P7" t="e">
        <f>IF(AND(P5&gt;=B11),4,IF(AND(P3=B9),3,((P5*3)/B7)))</f>
        <v>#N/A</v>
      </c>
      <c r="Q7" t="e">
        <f t="shared" ref="Q7:S7" si="7">IF(AND(Q5&gt;=C11),4,IF(AND(Q3=C9),3,((Q5*3)/C7)))</f>
        <v>#N/A</v>
      </c>
      <c r="R7" t="e">
        <f t="shared" si="7"/>
        <v>#N/A</v>
      </c>
      <c r="S7" t="e">
        <f t="shared" si="7"/>
        <v>#N/A</v>
      </c>
      <c r="T7" t="e">
        <f>IF(AND(T5&gt;=F11),4,IF(AND(T3=F9),3,((T5*3)/F7)))</f>
        <v>#N/A</v>
      </c>
    </row>
    <row r="8" spans="1:20" x14ac:dyDescent="0.25">
      <c r="H8">
        <v>5</v>
      </c>
      <c r="I8" s="3" t="e">
        <f t="shared" si="2"/>
        <v>#VALUE!</v>
      </c>
      <c r="J8" s="3" t="e">
        <f t="shared" si="3"/>
        <v>#VALUE!</v>
      </c>
      <c r="K8" s="3" t="e">
        <f t="shared" si="4"/>
        <v>#VALUE!</v>
      </c>
      <c r="L8" s="3" t="e">
        <f t="shared" si="5"/>
        <v>#VALUE!</v>
      </c>
      <c r="M8" s="3" t="e">
        <f t="shared" si="6"/>
        <v>#VALUE!</v>
      </c>
    </row>
    <row r="9" spans="1:20" x14ac:dyDescent="0.25">
      <c r="A9" t="s">
        <v>17</v>
      </c>
      <c r="B9" s="8" t="e">
        <f>ROUNDUP(B7*B3, 0)</f>
        <v>#VALUE!</v>
      </c>
      <c r="C9" s="8" t="e">
        <f t="shared" ref="C9:F9" si="8">ROUNDUP(C7*C3, 0)</f>
        <v>#VALUE!</v>
      </c>
      <c r="D9" s="8" t="e">
        <f t="shared" si="8"/>
        <v>#VALUE!</v>
      </c>
      <c r="E9" s="8" t="e">
        <f t="shared" si="8"/>
        <v>#VALUE!</v>
      </c>
      <c r="F9" s="8" t="e">
        <f t="shared" si="8"/>
        <v>#VALUE!</v>
      </c>
      <c r="H9">
        <v>6</v>
      </c>
      <c r="I9" s="3" t="e">
        <f t="shared" si="2"/>
        <v>#VALUE!</v>
      </c>
      <c r="J9" s="3" t="e">
        <f t="shared" si="3"/>
        <v>#VALUE!</v>
      </c>
      <c r="K9" s="3" t="e">
        <f t="shared" si="4"/>
        <v>#VALUE!</v>
      </c>
      <c r="L9" s="3" t="e">
        <f t="shared" si="5"/>
        <v>#VALUE!</v>
      </c>
      <c r="M9" s="3" t="e">
        <f t="shared" si="6"/>
        <v>#VALUE!</v>
      </c>
      <c r="O9" t="s">
        <v>14</v>
      </c>
      <c r="P9" t="e">
        <f>IF(P7&gt;4.99,4,IF(0&lt;P7&lt;1,1,P7))</f>
        <v>#N/A</v>
      </c>
      <c r="Q9" t="e">
        <f t="shared" ref="Q9:T9" si="9">IF(Q7&gt;4.99,4,IF(0&lt;Q7&lt;1,1,Q7))</f>
        <v>#N/A</v>
      </c>
      <c r="R9" t="e">
        <f t="shared" si="9"/>
        <v>#N/A</v>
      </c>
      <c r="S9" t="e">
        <f t="shared" si="9"/>
        <v>#N/A</v>
      </c>
      <c r="T9" t="e">
        <f t="shared" si="9"/>
        <v>#N/A</v>
      </c>
    </row>
    <row r="10" spans="1:20" x14ac:dyDescent="0.25">
      <c r="H10">
        <v>7</v>
      </c>
      <c r="I10" s="3" t="e">
        <f t="shared" si="2"/>
        <v>#VALUE!</v>
      </c>
      <c r="J10" s="3" t="e">
        <f t="shared" si="3"/>
        <v>#VALUE!</v>
      </c>
      <c r="K10" s="3" t="e">
        <f t="shared" si="4"/>
        <v>#VALUE!</v>
      </c>
      <c r="L10" s="3" t="e">
        <f t="shared" si="5"/>
        <v>#VALUE!</v>
      </c>
      <c r="M10" s="3" t="e">
        <f t="shared" si="6"/>
        <v>#VALUE!</v>
      </c>
    </row>
    <row r="11" spans="1:20" x14ac:dyDescent="0.25">
      <c r="A11" t="s">
        <v>19</v>
      </c>
      <c r="B11" s="5" t="e">
        <f>B7+'H.Minimum Percentage'!$A$6</f>
        <v>#VALUE!</v>
      </c>
      <c r="C11" s="5" t="e">
        <f>C7+'H.Minimum Percentage'!$A$6</f>
        <v>#VALUE!</v>
      </c>
      <c r="D11" s="5" t="e">
        <f>D7+'H.Minimum Percentage'!$A$6</f>
        <v>#VALUE!</v>
      </c>
      <c r="E11" s="5" t="e">
        <f>E7+'H.Minimum Percentage'!$A$6</f>
        <v>#VALUE!</v>
      </c>
      <c r="F11" s="5" t="e">
        <f>F7+'H.Minimum Percentage'!$A$6</f>
        <v>#VALUE!</v>
      </c>
      <c r="H11">
        <v>8</v>
      </c>
      <c r="I11" s="3" t="e">
        <f t="shared" si="2"/>
        <v>#VALUE!</v>
      </c>
      <c r="J11" s="3" t="e">
        <f t="shared" si="3"/>
        <v>#VALUE!</v>
      </c>
      <c r="K11" s="3" t="e">
        <f t="shared" si="4"/>
        <v>#VALUE!</v>
      </c>
      <c r="L11" s="3" t="e">
        <f t="shared" si="5"/>
        <v>#VALUE!</v>
      </c>
      <c r="M11" s="3" t="e">
        <f t="shared" si="6"/>
        <v>#VALUE!</v>
      </c>
      <c r="O11" t="s">
        <v>15</v>
      </c>
      <c r="P11" t="e">
        <f>IF(P9&gt;4,ROUNDDOWN(P9, 0), P9)</f>
        <v>#N/A</v>
      </c>
      <c r="Q11" t="e">
        <f t="shared" ref="Q11:T11" si="10">IF(Q9&gt;4,ROUNDDOWN(Q9, 0), Q9)</f>
        <v>#N/A</v>
      </c>
      <c r="R11" t="e">
        <f t="shared" si="10"/>
        <v>#N/A</v>
      </c>
      <c r="S11" t="e">
        <f t="shared" si="10"/>
        <v>#N/A</v>
      </c>
      <c r="T11" t="e">
        <f t="shared" si="10"/>
        <v>#N/A</v>
      </c>
    </row>
    <row r="12" spans="1:20" x14ac:dyDescent="0.25">
      <c r="H12">
        <v>9</v>
      </c>
      <c r="I12" s="3" t="e">
        <f t="shared" si="2"/>
        <v>#VALUE!</v>
      </c>
      <c r="J12" s="3" t="e">
        <f t="shared" si="3"/>
        <v>#VALUE!</v>
      </c>
      <c r="K12" s="3" t="e">
        <f t="shared" si="4"/>
        <v>#VALUE!</v>
      </c>
      <c r="L12" s="3" t="e">
        <f t="shared" si="5"/>
        <v>#VALUE!</v>
      </c>
      <c r="M12" s="3" t="e">
        <f t="shared" si="6"/>
        <v>#VALUE!</v>
      </c>
    </row>
    <row r="13" spans="1:20" x14ac:dyDescent="0.25">
      <c r="A13" t="s">
        <v>21</v>
      </c>
      <c r="B13" s="5" t="e">
        <f>B7-'H.Minimum Percentage'!$A$6</f>
        <v>#VALUE!</v>
      </c>
      <c r="C13" s="5" t="e">
        <f>C7-'H.Minimum Percentage'!$A$6</f>
        <v>#VALUE!</v>
      </c>
      <c r="D13" s="5" t="e">
        <f>D7-'H.Minimum Percentage'!$A$6</f>
        <v>#VALUE!</v>
      </c>
      <c r="E13" s="5" t="e">
        <f>E7-'H.Minimum Percentage'!$A$6</f>
        <v>#VALUE!</v>
      </c>
      <c r="F13" s="5" t="e">
        <f>F7-'H.Minimum Percentage'!$A$6</f>
        <v>#VALUE!</v>
      </c>
      <c r="H13">
        <v>10</v>
      </c>
      <c r="I13" s="3" t="e">
        <f t="shared" si="2"/>
        <v>#VALUE!</v>
      </c>
      <c r="J13" s="3" t="e">
        <f t="shared" si="3"/>
        <v>#VALUE!</v>
      </c>
      <c r="K13" s="3" t="e">
        <f t="shared" si="4"/>
        <v>#VALUE!</v>
      </c>
      <c r="L13" s="3" t="e">
        <f t="shared" si="5"/>
        <v>#VALUE!</v>
      </c>
      <c r="M13" s="3" t="e">
        <f t="shared" si="6"/>
        <v>#VALUE!</v>
      </c>
      <c r="O13" t="s">
        <v>16</v>
      </c>
      <c r="P13" t="e">
        <f>TEXT(P11, "0.00")</f>
        <v>#N/A</v>
      </c>
      <c r="Q13" t="e">
        <f t="shared" ref="Q13:T13" si="11">TEXT(Q11, "0.00")</f>
        <v>#N/A</v>
      </c>
      <c r="R13" t="e">
        <f t="shared" si="11"/>
        <v>#N/A</v>
      </c>
      <c r="S13" t="e">
        <f t="shared" si="11"/>
        <v>#N/A</v>
      </c>
      <c r="T13" t="e">
        <f t="shared" si="11"/>
        <v>#N/A</v>
      </c>
    </row>
    <row r="14" spans="1:20" x14ac:dyDescent="0.25">
      <c r="H14">
        <v>11</v>
      </c>
      <c r="I14" s="3" t="e">
        <f t="shared" si="2"/>
        <v>#VALUE!</v>
      </c>
      <c r="J14" s="3" t="e">
        <f t="shared" si="3"/>
        <v>#VALUE!</v>
      </c>
      <c r="K14" s="3" t="e">
        <f t="shared" si="4"/>
        <v>#VALUE!</v>
      </c>
      <c r="L14" s="3" t="e">
        <f t="shared" si="5"/>
        <v>#VALUE!</v>
      </c>
      <c r="M14" s="3" t="e">
        <f t="shared" si="6"/>
        <v>#VALUE!</v>
      </c>
    </row>
    <row r="15" spans="1:20" x14ac:dyDescent="0.25">
      <c r="A15" t="s">
        <v>22</v>
      </c>
      <c r="B15" s="1" t="e">
        <f>ROUNDUP(B3*B13, 0)</f>
        <v>#VALUE!</v>
      </c>
      <c r="C15" s="57" t="e">
        <f t="shared" ref="C15:F15" si="12">ROUNDUP(C3*C13, 0)</f>
        <v>#VALUE!</v>
      </c>
      <c r="D15" s="57" t="e">
        <f t="shared" si="12"/>
        <v>#VALUE!</v>
      </c>
      <c r="E15" s="57" t="e">
        <f t="shared" si="12"/>
        <v>#VALUE!</v>
      </c>
      <c r="F15" s="57" t="e">
        <f t="shared" si="12"/>
        <v>#VALUE!</v>
      </c>
      <c r="H15">
        <v>12</v>
      </c>
      <c r="I15" s="3" t="e">
        <f t="shared" si="2"/>
        <v>#VALUE!</v>
      </c>
      <c r="J15" s="3" t="e">
        <f t="shared" si="3"/>
        <v>#VALUE!</v>
      </c>
      <c r="K15" s="3" t="e">
        <f t="shared" si="4"/>
        <v>#VALUE!</v>
      </c>
      <c r="L15" s="3" t="e">
        <f t="shared" si="5"/>
        <v>#VALUE!</v>
      </c>
      <c r="M15" s="3" t="e">
        <f t="shared" si="6"/>
        <v>#VALUE!</v>
      </c>
      <c r="O15" s="77" t="s">
        <v>93</v>
      </c>
      <c r="P15" s="77"/>
      <c r="Q15" s="77"/>
      <c r="R15" s="77"/>
    </row>
    <row r="16" spans="1:20" x14ac:dyDescent="0.25">
      <c r="H16">
        <v>13</v>
      </c>
      <c r="I16" s="3" t="e">
        <f t="shared" si="2"/>
        <v>#VALUE!</v>
      </c>
      <c r="J16" s="3" t="e">
        <f t="shared" si="3"/>
        <v>#VALUE!</v>
      </c>
      <c r="K16" s="3" t="e">
        <f t="shared" si="4"/>
        <v>#VALUE!</v>
      </c>
      <c r="L16" s="3" t="e">
        <f t="shared" si="5"/>
        <v>#VALUE!</v>
      </c>
      <c r="M16" s="3" t="e">
        <f t="shared" si="6"/>
        <v>#VALUE!</v>
      </c>
      <c r="O16" s="2" t="str">
        <f>P2</f>
        <v>Tier 1</v>
      </c>
      <c r="P16" t="e">
        <f>P13</f>
        <v>#N/A</v>
      </c>
    </row>
    <row r="17" spans="8:18" x14ac:dyDescent="0.25">
      <c r="H17">
        <v>14</v>
      </c>
      <c r="I17" s="3" t="e">
        <f t="shared" si="2"/>
        <v>#VALUE!</v>
      </c>
      <c r="J17" s="3" t="e">
        <f t="shared" si="3"/>
        <v>#VALUE!</v>
      </c>
      <c r="K17" s="3" t="e">
        <f t="shared" si="4"/>
        <v>#VALUE!</v>
      </c>
      <c r="L17" s="3" t="e">
        <f t="shared" si="5"/>
        <v>#VALUE!</v>
      </c>
      <c r="M17" s="3" t="e">
        <f t="shared" si="6"/>
        <v>#VALUE!</v>
      </c>
      <c r="O17" s="3" t="str">
        <f>Q2</f>
        <v>Tier 2</v>
      </c>
      <c r="P17" s="7" t="e">
        <f>Q13</f>
        <v>#N/A</v>
      </c>
      <c r="Q17" s="7"/>
      <c r="R17" s="7"/>
    </row>
    <row r="18" spans="8:18" x14ac:dyDescent="0.25">
      <c r="H18">
        <v>15</v>
      </c>
      <c r="I18" s="3" t="e">
        <f t="shared" si="2"/>
        <v>#VALUE!</v>
      </c>
      <c r="J18" s="3" t="e">
        <f t="shared" si="3"/>
        <v>#VALUE!</v>
      </c>
      <c r="K18" s="3" t="e">
        <f t="shared" si="4"/>
        <v>#VALUE!</v>
      </c>
      <c r="L18" s="3" t="e">
        <f t="shared" si="5"/>
        <v>#VALUE!</v>
      </c>
      <c r="M18" s="3" t="e">
        <f t="shared" si="6"/>
        <v>#VALUE!</v>
      </c>
      <c r="O18" s="3" t="str">
        <f>R2</f>
        <v>Tier 3</v>
      </c>
      <c r="P18" t="e">
        <f>R13</f>
        <v>#N/A</v>
      </c>
    </row>
    <row r="19" spans="8:18" x14ac:dyDescent="0.25">
      <c r="H19">
        <v>16</v>
      </c>
      <c r="I19" s="3" t="e">
        <f t="shared" si="2"/>
        <v>#VALUE!</v>
      </c>
      <c r="J19" s="3" t="e">
        <f t="shared" si="3"/>
        <v>#VALUE!</v>
      </c>
      <c r="K19" s="3" t="e">
        <f t="shared" si="4"/>
        <v>#VALUE!</v>
      </c>
      <c r="L19" s="3" t="e">
        <f t="shared" si="5"/>
        <v>#VALUE!</v>
      </c>
      <c r="M19" s="3" t="e">
        <f t="shared" si="6"/>
        <v>#VALUE!</v>
      </c>
      <c r="O19" s="3" t="str">
        <f>S2</f>
        <v>Tier 4</v>
      </c>
      <c r="P19" s="4" t="e">
        <f>S13</f>
        <v>#N/A</v>
      </c>
      <c r="Q19" s="4"/>
      <c r="R19" s="4"/>
    </row>
    <row r="20" spans="8:18" x14ac:dyDescent="0.25">
      <c r="H20">
        <v>17</v>
      </c>
      <c r="I20" s="3" t="e">
        <f t="shared" si="2"/>
        <v>#VALUE!</v>
      </c>
      <c r="J20" s="3" t="e">
        <f t="shared" si="3"/>
        <v>#VALUE!</v>
      </c>
      <c r="K20" s="3" t="e">
        <f t="shared" si="4"/>
        <v>#VALUE!</v>
      </c>
      <c r="L20" s="3" t="e">
        <f t="shared" si="5"/>
        <v>#VALUE!</v>
      </c>
      <c r="M20" s="3" t="e">
        <f t="shared" si="6"/>
        <v>#VALUE!</v>
      </c>
      <c r="O20" s="3" t="str">
        <f>T2</f>
        <v>Tier 5</v>
      </c>
      <c r="P20" t="e">
        <f>T13</f>
        <v>#N/A</v>
      </c>
    </row>
    <row r="21" spans="8:18" x14ac:dyDescent="0.25">
      <c r="H21">
        <v>18</v>
      </c>
      <c r="I21" s="3" t="e">
        <f t="shared" si="2"/>
        <v>#VALUE!</v>
      </c>
      <c r="J21" s="3" t="e">
        <f t="shared" si="3"/>
        <v>#VALUE!</v>
      </c>
      <c r="K21" s="3" t="e">
        <f t="shared" si="4"/>
        <v>#VALUE!</v>
      </c>
      <c r="L21" s="3" t="e">
        <f t="shared" si="5"/>
        <v>#VALUE!</v>
      </c>
      <c r="M21" s="3" t="e">
        <f t="shared" si="6"/>
        <v>#VALUE!</v>
      </c>
    </row>
    <row r="22" spans="8:18" x14ac:dyDescent="0.25">
      <c r="H22">
        <v>19</v>
      </c>
      <c r="I22" s="3" t="e">
        <f t="shared" si="2"/>
        <v>#VALUE!</v>
      </c>
      <c r="J22" s="3" t="e">
        <f t="shared" si="3"/>
        <v>#VALUE!</v>
      </c>
      <c r="K22" s="3" t="e">
        <f t="shared" si="4"/>
        <v>#VALUE!</v>
      </c>
      <c r="L22" s="3" t="e">
        <f t="shared" si="5"/>
        <v>#VALUE!</v>
      </c>
      <c r="M22" s="3" t="e">
        <f t="shared" si="6"/>
        <v>#VALUE!</v>
      </c>
    </row>
    <row r="23" spans="8:18" x14ac:dyDescent="0.25">
      <c r="H23">
        <v>20</v>
      </c>
      <c r="I23" s="3" t="e">
        <f t="shared" si="2"/>
        <v>#VALUE!</v>
      </c>
      <c r="J23" s="3" t="e">
        <f t="shared" si="3"/>
        <v>#VALUE!</v>
      </c>
      <c r="K23" s="3" t="e">
        <f t="shared" si="4"/>
        <v>#VALUE!</v>
      </c>
      <c r="L23" s="3" t="e">
        <f t="shared" si="5"/>
        <v>#VALUE!</v>
      </c>
      <c r="M23" s="3" t="e">
        <f t="shared" si="6"/>
        <v>#VALUE!</v>
      </c>
    </row>
    <row r="24" spans="8:18" x14ac:dyDescent="0.25">
      <c r="H24">
        <v>21</v>
      </c>
      <c r="I24" s="3" t="e">
        <f t="shared" si="2"/>
        <v>#VALUE!</v>
      </c>
      <c r="J24" s="3" t="e">
        <f t="shared" si="3"/>
        <v>#VALUE!</v>
      </c>
      <c r="K24" s="3" t="e">
        <f t="shared" si="4"/>
        <v>#VALUE!</v>
      </c>
      <c r="L24" s="3" t="e">
        <f t="shared" si="5"/>
        <v>#VALUE!</v>
      </c>
      <c r="M24" s="3" t="e">
        <f t="shared" si="6"/>
        <v>#VALUE!</v>
      </c>
    </row>
    <row r="25" spans="8:18" x14ac:dyDescent="0.25">
      <c r="H25">
        <v>22</v>
      </c>
      <c r="I25" s="3" t="e">
        <f t="shared" si="2"/>
        <v>#VALUE!</v>
      </c>
      <c r="J25" s="3" t="e">
        <f t="shared" si="3"/>
        <v>#VALUE!</v>
      </c>
      <c r="K25" s="3" t="e">
        <f t="shared" si="4"/>
        <v>#VALUE!</v>
      </c>
      <c r="L25" s="3" t="e">
        <f t="shared" si="5"/>
        <v>#VALUE!</v>
      </c>
      <c r="M25" s="3" t="e">
        <f t="shared" si="6"/>
        <v>#VALUE!</v>
      </c>
    </row>
    <row r="26" spans="8:18" x14ac:dyDescent="0.25">
      <c r="H26">
        <v>23</v>
      </c>
      <c r="I26" s="3" t="e">
        <f t="shared" si="2"/>
        <v>#VALUE!</v>
      </c>
      <c r="J26" s="3" t="e">
        <f t="shared" si="3"/>
        <v>#VALUE!</v>
      </c>
      <c r="K26" s="3" t="e">
        <f t="shared" si="4"/>
        <v>#VALUE!</v>
      </c>
      <c r="L26" s="3" t="e">
        <f t="shared" si="5"/>
        <v>#VALUE!</v>
      </c>
      <c r="M26" s="3" t="e">
        <f t="shared" si="6"/>
        <v>#VALUE!</v>
      </c>
    </row>
    <row r="27" spans="8:18" x14ac:dyDescent="0.25">
      <c r="H27">
        <v>24</v>
      </c>
      <c r="I27" s="3" t="e">
        <f t="shared" si="2"/>
        <v>#VALUE!</v>
      </c>
      <c r="J27" s="3" t="e">
        <f t="shared" si="3"/>
        <v>#VALUE!</v>
      </c>
      <c r="K27" s="3" t="e">
        <f t="shared" si="4"/>
        <v>#VALUE!</v>
      </c>
      <c r="L27" s="3" t="e">
        <f t="shared" si="5"/>
        <v>#VALUE!</v>
      </c>
      <c r="M27" s="3" t="e">
        <f t="shared" si="6"/>
        <v>#VALUE!</v>
      </c>
    </row>
    <row r="28" spans="8:18" x14ac:dyDescent="0.25">
      <c r="H28">
        <v>25</v>
      </c>
      <c r="I28" s="3" t="e">
        <f t="shared" si="2"/>
        <v>#VALUE!</v>
      </c>
      <c r="J28" s="3" t="e">
        <f t="shared" si="3"/>
        <v>#VALUE!</v>
      </c>
      <c r="K28" s="3" t="e">
        <f t="shared" si="4"/>
        <v>#VALUE!</v>
      </c>
      <c r="L28" s="3" t="e">
        <f t="shared" si="5"/>
        <v>#VALUE!</v>
      </c>
      <c r="M28" s="3" t="e">
        <f t="shared" si="6"/>
        <v>#VALUE!</v>
      </c>
    </row>
    <row r="29" spans="8:18" x14ac:dyDescent="0.25">
      <c r="H29">
        <v>26</v>
      </c>
      <c r="I29" s="3" t="e">
        <f t="shared" si="2"/>
        <v>#VALUE!</v>
      </c>
      <c r="J29" s="3" t="e">
        <f t="shared" si="3"/>
        <v>#VALUE!</v>
      </c>
      <c r="K29" s="3" t="e">
        <f t="shared" si="4"/>
        <v>#VALUE!</v>
      </c>
      <c r="L29" s="3" t="e">
        <f t="shared" si="5"/>
        <v>#VALUE!</v>
      </c>
      <c r="M29" s="3" t="e">
        <f t="shared" si="6"/>
        <v>#VALUE!</v>
      </c>
    </row>
    <row r="30" spans="8:18" x14ac:dyDescent="0.25">
      <c r="H30">
        <v>27</v>
      </c>
      <c r="I30" s="3" t="e">
        <f t="shared" si="2"/>
        <v>#VALUE!</v>
      </c>
      <c r="J30" s="3" t="e">
        <f t="shared" si="3"/>
        <v>#VALUE!</v>
      </c>
      <c r="K30" s="3" t="e">
        <f t="shared" si="4"/>
        <v>#VALUE!</v>
      </c>
      <c r="L30" s="3" t="e">
        <f t="shared" si="5"/>
        <v>#VALUE!</v>
      </c>
      <c r="M30" s="3" t="e">
        <f t="shared" si="6"/>
        <v>#VALUE!</v>
      </c>
    </row>
    <row r="31" spans="8:18" x14ac:dyDescent="0.25">
      <c r="H31">
        <v>28</v>
      </c>
      <c r="I31" s="3" t="e">
        <f t="shared" si="2"/>
        <v>#VALUE!</v>
      </c>
      <c r="J31" s="3" t="e">
        <f t="shared" si="3"/>
        <v>#VALUE!</v>
      </c>
      <c r="K31" s="3" t="e">
        <f t="shared" si="4"/>
        <v>#VALUE!</v>
      </c>
      <c r="L31" s="3" t="e">
        <f t="shared" si="5"/>
        <v>#VALUE!</v>
      </c>
      <c r="M31" s="3" t="e">
        <f t="shared" si="6"/>
        <v>#VALUE!</v>
      </c>
    </row>
    <row r="32" spans="8:18" x14ac:dyDescent="0.25">
      <c r="H32">
        <v>29</v>
      </c>
      <c r="I32" s="3" t="e">
        <f t="shared" si="2"/>
        <v>#VALUE!</v>
      </c>
      <c r="J32" s="3" t="e">
        <f t="shared" si="3"/>
        <v>#VALUE!</v>
      </c>
      <c r="K32" s="3" t="e">
        <f t="shared" si="4"/>
        <v>#VALUE!</v>
      </c>
      <c r="L32" s="3" t="e">
        <f t="shared" si="5"/>
        <v>#VALUE!</v>
      </c>
      <c r="M32" s="3" t="e">
        <f t="shared" si="6"/>
        <v>#VALUE!</v>
      </c>
    </row>
    <row r="33" spans="8:13" x14ac:dyDescent="0.25">
      <c r="H33">
        <v>30</v>
      </c>
      <c r="I33" s="3" t="e">
        <f t="shared" si="2"/>
        <v>#VALUE!</v>
      </c>
      <c r="J33" s="3" t="e">
        <f t="shared" si="3"/>
        <v>#VALUE!</v>
      </c>
      <c r="K33" s="3" t="e">
        <f t="shared" si="4"/>
        <v>#VALUE!</v>
      </c>
      <c r="L33" s="3" t="e">
        <f t="shared" si="5"/>
        <v>#VALUE!</v>
      </c>
      <c r="M33" s="3" t="e">
        <f t="shared" si="6"/>
        <v>#VALUE!</v>
      </c>
    </row>
    <row r="34" spans="8:13" x14ac:dyDescent="0.25">
      <c r="H34">
        <v>31</v>
      </c>
      <c r="I34" s="3" t="e">
        <f t="shared" si="2"/>
        <v>#VALUE!</v>
      </c>
      <c r="J34" s="3" t="e">
        <f t="shared" si="3"/>
        <v>#VALUE!</v>
      </c>
      <c r="K34" s="3" t="e">
        <f t="shared" si="4"/>
        <v>#VALUE!</v>
      </c>
      <c r="L34" s="3" t="e">
        <f t="shared" si="5"/>
        <v>#VALUE!</v>
      </c>
      <c r="M34" s="3" t="e">
        <f t="shared" si="6"/>
        <v>#VALUE!</v>
      </c>
    </row>
    <row r="35" spans="8:13" x14ac:dyDescent="0.25">
      <c r="H35">
        <v>32</v>
      </c>
      <c r="I35" s="3" t="e">
        <f t="shared" ref="I35:I66" si="13">$H35/B$3</f>
        <v>#VALUE!</v>
      </c>
      <c r="J35" s="3" t="e">
        <f t="shared" ref="J35:J66" si="14">$H35/C$3</f>
        <v>#VALUE!</v>
      </c>
      <c r="K35" s="3" t="e">
        <f t="shared" ref="K35:K66" si="15">$H35/D$3</f>
        <v>#VALUE!</v>
      </c>
      <c r="L35" s="3" t="e">
        <f t="shared" ref="L35:L66" si="16">$H35/E$3</f>
        <v>#VALUE!</v>
      </c>
      <c r="M35" s="3" t="e">
        <f t="shared" ref="M35:M66" si="17">$H35/F$3</f>
        <v>#VALUE!</v>
      </c>
    </row>
    <row r="36" spans="8:13" x14ac:dyDescent="0.25">
      <c r="H36">
        <v>33</v>
      </c>
      <c r="I36" s="3" t="e">
        <f t="shared" si="13"/>
        <v>#VALUE!</v>
      </c>
      <c r="J36" s="3" t="e">
        <f t="shared" si="14"/>
        <v>#VALUE!</v>
      </c>
      <c r="K36" s="3" t="e">
        <f t="shared" si="15"/>
        <v>#VALUE!</v>
      </c>
      <c r="L36" s="3" t="e">
        <f t="shared" si="16"/>
        <v>#VALUE!</v>
      </c>
      <c r="M36" s="3" t="e">
        <f t="shared" si="17"/>
        <v>#VALUE!</v>
      </c>
    </row>
    <row r="37" spans="8:13" x14ac:dyDescent="0.25">
      <c r="H37">
        <v>34</v>
      </c>
      <c r="I37" s="3" t="e">
        <f t="shared" si="13"/>
        <v>#VALUE!</v>
      </c>
      <c r="J37" s="3" t="e">
        <f t="shared" si="14"/>
        <v>#VALUE!</v>
      </c>
      <c r="K37" s="3" t="e">
        <f t="shared" si="15"/>
        <v>#VALUE!</v>
      </c>
      <c r="L37" s="3" t="e">
        <f t="shared" si="16"/>
        <v>#VALUE!</v>
      </c>
      <c r="M37" s="3" t="e">
        <f t="shared" si="17"/>
        <v>#VALUE!</v>
      </c>
    </row>
    <row r="38" spans="8:13" x14ac:dyDescent="0.25">
      <c r="H38">
        <v>35</v>
      </c>
      <c r="I38" s="3" t="e">
        <f t="shared" si="13"/>
        <v>#VALUE!</v>
      </c>
      <c r="J38" s="3" t="e">
        <f t="shared" si="14"/>
        <v>#VALUE!</v>
      </c>
      <c r="K38" s="3" t="e">
        <f t="shared" si="15"/>
        <v>#VALUE!</v>
      </c>
      <c r="L38" s="3" t="e">
        <f t="shared" si="16"/>
        <v>#VALUE!</v>
      </c>
      <c r="M38" s="3" t="e">
        <f t="shared" si="17"/>
        <v>#VALUE!</v>
      </c>
    </row>
    <row r="39" spans="8:13" x14ac:dyDescent="0.25">
      <c r="H39">
        <v>36</v>
      </c>
      <c r="I39" s="3" t="e">
        <f t="shared" si="13"/>
        <v>#VALUE!</v>
      </c>
      <c r="J39" s="3" t="e">
        <f t="shared" si="14"/>
        <v>#VALUE!</v>
      </c>
      <c r="K39" s="3" t="e">
        <f t="shared" si="15"/>
        <v>#VALUE!</v>
      </c>
      <c r="L39" s="3" t="e">
        <f t="shared" si="16"/>
        <v>#VALUE!</v>
      </c>
      <c r="M39" s="3" t="e">
        <f t="shared" si="17"/>
        <v>#VALUE!</v>
      </c>
    </row>
    <row r="40" spans="8:13" x14ac:dyDescent="0.25">
      <c r="H40">
        <v>37</v>
      </c>
      <c r="I40" s="3" t="e">
        <f t="shared" si="13"/>
        <v>#VALUE!</v>
      </c>
      <c r="J40" s="3" t="e">
        <f t="shared" si="14"/>
        <v>#VALUE!</v>
      </c>
      <c r="K40" s="3" t="e">
        <f t="shared" si="15"/>
        <v>#VALUE!</v>
      </c>
      <c r="L40" s="3" t="e">
        <f t="shared" si="16"/>
        <v>#VALUE!</v>
      </c>
      <c r="M40" s="3" t="e">
        <f t="shared" si="17"/>
        <v>#VALUE!</v>
      </c>
    </row>
    <row r="41" spans="8:13" x14ac:dyDescent="0.25">
      <c r="H41">
        <v>38</v>
      </c>
      <c r="I41" s="3" t="e">
        <f t="shared" si="13"/>
        <v>#VALUE!</v>
      </c>
      <c r="J41" s="3" t="e">
        <f t="shared" si="14"/>
        <v>#VALUE!</v>
      </c>
      <c r="K41" s="3" t="e">
        <f t="shared" si="15"/>
        <v>#VALUE!</v>
      </c>
      <c r="L41" s="3" t="e">
        <f t="shared" si="16"/>
        <v>#VALUE!</v>
      </c>
      <c r="M41" s="3" t="e">
        <f t="shared" si="17"/>
        <v>#VALUE!</v>
      </c>
    </row>
    <row r="42" spans="8:13" x14ac:dyDescent="0.25">
      <c r="H42">
        <v>39</v>
      </c>
      <c r="I42" s="3" t="e">
        <f t="shared" si="13"/>
        <v>#VALUE!</v>
      </c>
      <c r="J42" s="3" t="e">
        <f t="shared" si="14"/>
        <v>#VALUE!</v>
      </c>
      <c r="K42" s="3" t="e">
        <f t="shared" si="15"/>
        <v>#VALUE!</v>
      </c>
      <c r="L42" s="3" t="e">
        <f t="shared" si="16"/>
        <v>#VALUE!</v>
      </c>
      <c r="M42" s="3" t="e">
        <f t="shared" si="17"/>
        <v>#VALUE!</v>
      </c>
    </row>
    <row r="43" spans="8:13" x14ac:dyDescent="0.25">
      <c r="H43">
        <v>40</v>
      </c>
      <c r="I43" s="3" t="e">
        <f t="shared" si="13"/>
        <v>#VALUE!</v>
      </c>
      <c r="J43" s="3" t="e">
        <f t="shared" si="14"/>
        <v>#VALUE!</v>
      </c>
      <c r="K43" s="3" t="e">
        <f t="shared" si="15"/>
        <v>#VALUE!</v>
      </c>
      <c r="L43" s="3" t="e">
        <f t="shared" si="16"/>
        <v>#VALUE!</v>
      </c>
      <c r="M43" s="3" t="e">
        <f t="shared" si="17"/>
        <v>#VALUE!</v>
      </c>
    </row>
    <row r="44" spans="8:13" x14ac:dyDescent="0.25">
      <c r="H44">
        <v>41</v>
      </c>
      <c r="I44" s="3" t="e">
        <f t="shared" si="13"/>
        <v>#VALUE!</v>
      </c>
      <c r="J44" s="3" t="e">
        <f t="shared" si="14"/>
        <v>#VALUE!</v>
      </c>
      <c r="K44" s="3" t="e">
        <f t="shared" si="15"/>
        <v>#VALUE!</v>
      </c>
      <c r="L44" s="3" t="e">
        <f t="shared" si="16"/>
        <v>#VALUE!</v>
      </c>
      <c r="M44" s="3" t="e">
        <f t="shared" si="17"/>
        <v>#VALUE!</v>
      </c>
    </row>
    <row r="45" spans="8:13" x14ac:dyDescent="0.25">
      <c r="H45">
        <v>42</v>
      </c>
      <c r="I45" s="3" t="e">
        <f t="shared" si="13"/>
        <v>#VALUE!</v>
      </c>
      <c r="J45" s="3" t="e">
        <f t="shared" si="14"/>
        <v>#VALUE!</v>
      </c>
      <c r="K45" s="3" t="e">
        <f t="shared" si="15"/>
        <v>#VALUE!</v>
      </c>
      <c r="L45" s="3" t="e">
        <f t="shared" si="16"/>
        <v>#VALUE!</v>
      </c>
      <c r="M45" s="3" t="e">
        <f t="shared" si="17"/>
        <v>#VALUE!</v>
      </c>
    </row>
    <row r="46" spans="8:13" x14ac:dyDescent="0.25">
      <c r="H46">
        <v>43</v>
      </c>
      <c r="I46" s="3" t="e">
        <f t="shared" si="13"/>
        <v>#VALUE!</v>
      </c>
      <c r="J46" s="3" t="e">
        <f t="shared" si="14"/>
        <v>#VALUE!</v>
      </c>
      <c r="K46" s="3" t="e">
        <f t="shared" si="15"/>
        <v>#VALUE!</v>
      </c>
      <c r="L46" s="3" t="e">
        <f t="shared" si="16"/>
        <v>#VALUE!</v>
      </c>
      <c r="M46" s="3" t="e">
        <f t="shared" si="17"/>
        <v>#VALUE!</v>
      </c>
    </row>
    <row r="47" spans="8:13" x14ac:dyDescent="0.25">
      <c r="H47">
        <v>44</v>
      </c>
      <c r="I47" s="3" t="e">
        <f t="shared" si="13"/>
        <v>#VALUE!</v>
      </c>
      <c r="J47" s="3" t="e">
        <f t="shared" si="14"/>
        <v>#VALUE!</v>
      </c>
      <c r="K47" s="3" t="e">
        <f t="shared" si="15"/>
        <v>#VALUE!</v>
      </c>
      <c r="L47" s="3" t="e">
        <f t="shared" si="16"/>
        <v>#VALUE!</v>
      </c>
      <c r="M47" s="3" t="e">
        <f t="shared" si="17"/>
        <v>#VALUE!</v>
      </c>
    </row>
    <row r="48" spans="8:13" x14ac:dyDescent="0.25">
      <c r="H48">
        <v>45</v>
      </c>
      <c r="I48" s="3" t="e">
        <f t="shared" si="13"/>
        <v>#VALUE!</v>
      </c>
      <c r="J48" s="3" t="e">
        <f t="shared" si="14"/>
        <v>#VALUE!</v>
      </c>
      <c r="K48" s="3" t="e">
        <f t="shared" si="15"/>
        <v>#VALUE!</v>
      </c>
      <c r="L48" s="3" t="e">
        <f t="shared" si="16"/>
        <v>#VALUE!</v>
      </c>
      <c r="M48" s="3" t="e">
        <f t="shared" si="17"/>
        <v>#VALUE!</v>
      </c>
    </row>
    <row r="49" spans="8:13" x14ac:dyDescent="0.25">
      <c r="H49">
        <v>46</v>
      </c>
      <c r="I49" s="3" t="e">
        <f t="shared" si="13"/>
        <v>#VALUE!</v>
      </c>
      <c r="J49" s="3" t="e">
        <f t="shared" si="14"/>
        <v>#VALUE!</v>
      </c>
      <c r="K49" s="3" t="e">
        <f t="shared" si="15"/>
        <v>#VALUE!</v>
      </c>
      <c r="L49" s="3" t="e">
        <f t="shared" si="16"/>
        <v>#VALUE!</v>
      </c>
      <c r="M49" s="3" t="e">
        <f t="shared" si="17"/>
        <v>#VALUE!</v>
      </c>
    </row>
    <row r="50" spans="8:13" x14ac:dyDescent="0.25">
      <c r="H50">
        <v>47</v>
      </c>
      <c r="I50" s="3" t="e">
        <f t="shared" si="13"/>
        <v>#VALUE!</v>
      </c>
      <c r="J50" s="3" t="e">
        <f t="shared" si="14"/>
        <v>#VALUE!</v>
      </c>
      <c r="K50" s="3" t="e">
        <f t="shared" si="15"/>
        <v>#VALUE!</v>
      </c>
      <c r="L50" s="3" t="e">
        <f t="shared" si="16"/>
        <v>#VALUE!</v>
      </c>
      <c r="M50" s="3" t="e">
        <f t="shared" si="17"/>
        <v>#VALUE!</v>
      </c>
    </row>
    <row r="51" spans="8:13" x14ac:dyDescent="0.25">
      <c r="H51">
        <v>48</v>
      </c>
      <c r="I51" s="3" t="e">
        <f t="shared" si="13"/>
        <v>#VALUE!</v>
      </c>
      <c r="J51" s="3" t="e">
        <f t="shared" si="14"/>
        <v>#VALUE!</v>
      </c>
      <c r="K51" s="3" t="e">
        <f t="shared" si="15"/>
        <v>#VALUE!</v>
      </c>
      <c r="L51" s="3" t="e">
        <f t="shared" si="16"/>
        <v>#VALUE!</v>
      </c>
      <c r="M51" s="3" t="e">
        <f t="shared" si="17"/>
        <v>#VALUE!</v>
      </c>
    </row>
    <row r="52" spans="8:13" x14ac:dyDescent="0.25">
      <c r="H52">
        <v>49</v>
      </c>
      <c r="I52" s="3" t="e">
        <f t="shared" si="13"/>
        <v>#VALUE!</v>
      </c>
      <c r="J52" s="3" t="e">
        <f t="shared" si="14"/>
        <v>#VALUE!</v>
      </c>
      <c r="K52" s="3" t="e">
        <f t="shared" si="15"/>
        <v>#VALUE!</v>
      </c>
      <c r="L52" s="3" t="e">
        <f t="shared" si="16"/>
        <v>#VALUE!</v>
      </c>
      <c r="M52" s="3" t="e">
        <f t="shared" si="17"/>
        <v>#VALUE!</v>
      </c>
    </row>
    <row r="53" spans="8:13" x14ac:dyDescent="0.25">
      <c r="H53">
        <v>50</v>
      </c>
      <c r="I53" s="3" t="e">
        <f t="shared" si="13"/>
        <v>#VALUE!</v>
      </c>
      <c r="J53" s="3" t="e">
        <f t="shared" si="14"/>
        <v>#VALUE!</v>
      </c>
      <c r="K53" s="3" t="e">
        <f t="shared" si="15"/>
        <v>#VALUE!</v>
      </c>
      <c r="L53" s="3" t="e">
        <f t="shared" si="16"/>
        <v>#VALUE!</v>
      </c>
      <c r="M53" s="3" t="e">
        <f t="shared" si="17"/>
        <v>#VALUE!</v>
      </c>
    </row>
    <row r="54" spans="8:13" x14ac:dyDescent="0.25">
      <c r="H54">
        <v>51</v>
      </c>
      <c r="I54" s="3" t="e">
        <f t="shared" si="13"/>
        <v>#VALUE!</v>
      </c>
      <c r="J54" s="3" t="e">
        <f t="shared" si="14"/>
        <v>#VALUE!</v>
      </c>
      <c r="K54" s="3" t="e">
        <f t="shared" si="15"/>
        <v>#VALUE!</v>
      </c>
      <c r="L54" s="3" t="e">
        <f t="shared" si="16"/>
        <v>#VALUE!</v>
      </c>
      <c r="M54" s="3" t="e">
        <f t="shared" si="17"/>
        <v>#VALUE!</v>
      </c>
    </row>
    <row r="55" spans="8:13" x14ac:dyDescent="0.25">
      <c r="H55">
        <v>52</v>
      </c>
      <c r="I55" s="3" t="e">
        <f t="shared" si="13"/>
        <v>#VALUE!</v>
      </c>
      <c r="J55" s="3" t="e">
        <f t="shared" si="14"/>
        <v>#VALUE!</v>
      </c>
      <c r="K55" s="3" t="e">
        <f t="shared" si="15"/>
        <v>#VALUE!</v>
      </c>
      <c r="L55" s="3" t="e">
        <f t="shared" si="16"/>
        <v>#VALUE!</v>
      </c>
      <c r="M55" s="3" t="e">
        <f t="shared" si="17"/>
        <v>#VALUE!</v>
      </c>
    </row>
    <row r="56" spans="8:13" x14ac:dyDescent="0.25">
      <c r="H56">
        <v>53</v>
      </c>
      <c r="I56" s="3" t="e">
        <f t="shared" si="13"/>
        <v>#VALUE!</v>
      </c>
      <c r="J56" s="3" t="e">
        <f t="shared" si="14"/>
        <v>#VALUE!</v>
      </c>
      <c r="K56" s="3" t="e">
        <f t="shared" si="15"/>
        <v>#VALUE!</v>
      </c>
      <c r="L56" s="3" t="e">
        <f t="shared" si="16"/>
        <v>#VALUE!</v>
      </c>
      <c r="M56" s="3" t="e">
        <f t="shared" si="17"/>
        <v>#VALUE!</v>
      </c>
    </row>
    <row r="57" spans="8:13" x14ac:dyDescent="0.25">
      <c r="H57">
        <v>54</v>
      </c>
      <c r="I57" s="3" t="e">
        <f t="shared" si="13"/>
        <v>#VALUE!</v>
      </c>
      <c r="J57" s="3" t="e">
        <f t="shared" si="14"/>
        <v>#VALUE!</v>
      </c>
      <c r="K57" s="3" t="e">
        <f t="shared" si="15"/>
        <v>#VALUE!</v>
      </c>
      <c r="L57" s="3" t="e">
        <f t="shared" si="16"/>
        <v>#VALUE!</v>
      </c>
      <c r="M57" s="3" t="e">
        <f t="shared" si="17"/>
        <v>#VALUE!</v>
      </c>
    </row>
    <row r="58" spans="8:13" x14ac:dyDescent="0.25">
      <c r="H58">
        <v>55</v>
      </c>
      <c r="I58" s="3" t="e">
        <f t="shared" si="13"/>
        <v>#VALUE!</v>
      </c>
      <c r="J58" s="3" t="e">
        <f t="shared" si="14"/>
        <v>#VALUE!</v>
      </c>
      <c r="K58" s="3" t="e">
        <f t="shared" si="15"/>
        <v>#VALUE!</v>
      </c>
      <c r="L58" s="3" t="e">
        <f t="shared" si="16"/>
        <v>#VALUE!</v>
      </c>
      <c r="M58" s="3" t="e">
        <f t="shared" si="17"/>
        <v>#VALUE!</v>
      </c>
    </row>
    <row r="59" spans="8:13" x14ac:dyDescent="0.25">
      <c r="H59">
        <v>56</v>
      </c>
      <c r="I59" s="3" t="e">
        <f t="shared" si="13"/>
        <v>#VALUE!</v>
      </c>
      <c r="J59" s="3" t="e">
        <f t="shared" si="14"/>
        <v>#VALUE!</v>
      </c>
      <c r="K59" s="3" t="e">
        <f t="shared" si="15"/>
        <v>#VALUE!</v>
      </c>
      <c r="L59" s="3" t="e">
        <f t="shared" si="16"/>
        <v>#VALUE!</v>
      </c>
      <c r="M59" s="3" t="e">
        <f t="shared" si="17"/>
        <v>#VALUE!</v>
      </c>
    </row>
    <row r="60" spans="8:13" x14ac:dyDescent="0.25">
      <c r="H60">
        <v>57</v>
      </c>
      <c r="I60" s="3" t="e">
        <f t="shared" si="13"/>
        <v>#VALUE!</v>
      </c>
      <c r="J60" s="3" t="e">
        <f t="shared" si="14"/>
        <v>#VALUE!</v>
      </c>
      <c r="K60" s="3" t="e">
        <f t="shared" si="15"/>
        <v>#VALUE!</v>
      </c>
      <c r="L60" s="3" t="e">
        <f t="shared" si="16"/>
        <v>#VALUE!</v>
      </c>
      <c r="M60" s="3" t="e">
        <f t="shared" si="17"/>
        <v>#VALUE!</v>
      </c>
    </row>
    <row r="61" spans="8:13" x14ac:dyDescent="0.25">
      <c r="H61">
        <v>58</v>
      </c>
      <c r="I61" s="3" t="e">
        <f t="shared" si="13"/>
        <v>#VALUE!</v>
      </c>
      <c r="J61" s="3" t="e">
        <f t="shared" si="14"/>
        <v>#VALUE!</v>
      </c>
      <c r="K61" s="3" t="e">
        <f t="shared" si="15"/>
        <v>#VALUE!</v>
      </c>
      <c r="L61" s="3" t="e">
        <f t="shared" si="16"/>
        <v>#VALUE!</v>
      </c>
      <c r="M61" s="3" t="e">
        <f t="shared" si="17"/>
        <v>#VALUE!</v>
      </c>
    </row>
    <row r="62" spans="8:13" x14ac:dyDescent="0.25">
      <c r="H62">
        <v>59</v>
      </c>
      <c r="I62" s="3" t="e">
        <f t="shared" si="13"/>
        <v>#VALUE!</v>
      </c>
      <c r="J62" s="3" t="e">
        <f t="shared" si="14"/>
        <v>#VALUE!</v>
      </c>
      <c r="K62" s="3" t="e">
        <f t="shared" si="15"/>
        <v>#VALUE!</v>
      </c>
      <c r="L62" s="3" t="e">
        <f t="shared" si="16"/>
        <v>#VALUE!</v>
      </c>
      <c r="M62" s="3" t="e">
        <f t="shared" si="17"/>
        <v>#VALUE!</v>
      </c>
    </row>
    <row r="63" spans="8:13" x14ac:dyDescent="0.25">
      <c r="H63">
        <v>60</v>
      </c>
      <c r="I63" s="3" t="e">
        <f t="shared" si="13"/>
        <v>#VALUE!</v>
      </c>
      <c r="J63" s="3" t="e">
        <f t="shared" si="14"/>
        <v>#VALUE!</v>
      </c>
      <c r="K63" s="3" t="e">
        <f t="shared" si="15"/>
        <v>#VALUE!</v>
      </c>
      <c r="L63" s="3" t="e">
        <f t="shared" si="16"/>
        <v>#VALUE!</v>
      </c>
      <c r="M63" s="3" t="e">
        <f t="shared" si="17"/>
        <v>#VALUE!</v>
      </c>
    </row>
    <row r="64" spans="8:13" x14ac:dyDescent="0.25">
      <c r="H64">
        <v>61</v>
      </c>
      <c r="I64" s="3" t="e">
        <f t="shared" si="13"/>
        <v>#VALUE!</v>
      </c>
      <c r="J64" s="3" t="e">
        <f t="shared" si="14"/>
        <v>#VALUE!</v>
      </c>
      <c r="K64" s="3" t="e">
        <f t="shared" si="15"/>
        <v>#VALUE!</v>
      </c>
      <c r="L64" s="3" t="e">
        <f t="shared" si="16"/>
        <v>#VALUE!</v>
      </c>
      <c r="M64" s="3" t="e">
        <f t="shared" si="17"/>
        <v>#VALUE!</v>
      </c>
    </row>
    <row r="65" spans="8:13" x14ac:dyDescent="0.25">
      <c r="H65">
        <v>62</v>
      </c>
      <c r="I65" s="3" t="e">
        <f t="shared" si="13"/>
        <v>#VALUE!</v>
      </c>
      <c r="J65" s="3" t="e">
        <f t="shared" si="14"/>
        <v>#VALUE!</v>
      </c>
      <c r="K65" s="3" t="e">
        <f t="shared" si="15"/>
        <v>#VALUE!</v>
      </c>
      <c r="L65" s="3" t="e">
        <f t="shared" si="16"/>
        <v>#VALUE!</v>
      </c>
      <c r="M65" s="3" t="e">
        <f t="shared" si="17"/>
        <v>#VALUE!</v>
      </c>
    </row>
    <row r="66" spans="8:13" x14ac:dyDescent="0.25">
      <c r="H66">
        <v>63</v>
      </c>
      <c r="I66" s="3" t="e">
        <f t="shared" si="13"/>
        <v>#VALUE!</v>
      </c>
      <c r="J66" s="3" t="e">
        <f t="shared" si="14"/>
        <v>#VALUE!</v>
      </c>
      <c r="K66" s="3" t="e">
        <f t="shared" si="15"/>
        <v>#VALUE!</v>
      </c>
      <c r="L66" s="3" t="e">
        <f t="shared" si="16"/>
        <v>#VALUE!</v>
      </c>
      <c r="M66" s="3" t="e">
        <f t="shared" si="17"/>
        <v>#VALUE!</v>
      </c>
    </row>
    <row r="67" spans="8:13" x14ac:dyDescent="0.25">
      <c r="H67">
        <v>64</v>
      </c>
      <c r="I67" s="3" t="e">
        <f t="shared" ref="I67:I98" si="18">$H67/B$3</f>
        <v>#VALUE!</v>
      </c>
      <c r="J67" s="3" t="e">
        <f t="shared" ref="J67:J98" si="19">$H67/C$3</f>
        <v>#VALUE!</v>
      </c>
      <c r="K67" s="3" t="e">
        <f t="shared" ref="K67:K98" si="20">$H67/D$3</f>
        <v>#VALUE!</v>
      </c>
      <c r="L67" s="3" t="e">
        <f t="shared" ref="L67:L98" si="21">$H67/E$3</f>
        <v>#VALUE!</v>
      </c>
      <c r="M67" s="3" t="e">
        <f t="shared" ref="M67:M98" si="22">$H67/F$3</f>
        <v>#VALUE!</v>
      </c>
    </row>
    <row r="68" spans="8:13" x14ac:dyDescent="0.25">
      <c r="H68">
        <v>65</v>
      </c>
      <c r="I68" s="3" t="e">
        <f t="shared" si="18"/>
        <v>#VALUE!</v>
      </c>
      <c r="J68" s="3" t="e">
        <f t="shared" si="19"/>
        <v>#VALUE!</v>
      </c>
      <c r="K68" s="3" t="e">
        <f t="shared" si="20"/>
        <v>#VALUE!</v>
      </c>
      <c r="L68" s="3" t="e">
        <f t="shared" si="21"/>
        <v>#VALUE!</v>
      </c>
      <c r="M68" s="3" t="e">
        <f t="shared" si="22"/>
        <v>#VALUE!</v>
      </c>
    </row>
    <row r="69" spans="8:13" x14ac:dyDescent="0.25">
      <c r="H69">
        <v>66</v>
      </c>
      <c r="I69" s="3" t="e">
        <f t="shared" si="18"/>
        <v>#VALUE!</v>
      </c>
      <c r="J69" s="3" t="e">
        <f t="shared" si="19"/>
        <v>#VALUE!</v>
      </c>
      <c r="K69" s="3" t="e">
        <f t="shared" si="20"/>
        <v>#VALUE!</v>
      </c>
      <c r="L69" s="3" t="e">
        <f t="shared" si="21"/>
        <v>#VALUE!</v>
      </c>
      <c r="M69" s="3" t="e">
        <f t="shared" si="22"/>
        <v>#VALUE!</v>
      </c>
    </row>
    <row r="70" spans="8:13" x14ac:dyDescent="0.25">
      <c r="H70">
        <v>67</v>
      </c>
      <c r="I70" s="3" t="e">
        <f t="shared" si="18"/>
        <v>#VALUE!</v>
      </c>
      <c r="J70" s="3" t="e">
        <f t="shared" si="19"/>
        <v>#VALUE!</v>
      </c>
      <c r="K70" s="3" t="e">
        <f t="shared" si="20"/>
        <v>#VALUE!</v>
      </c>
      <c r="L70" s="3" t="e">
        <f t="shared" si="21"/>
        <v>#VALUE!</v>
      </c>
      <c r="M70" s="3" t="e">
        <f t="shared" si="22"/>
        <v>#VALUE!</v>
      </c>
    </row>
    <row r="71" spans="8:13" x14ac:dyDescent="0.25">
      <c r="H71">
        <v>68</v>
      </c>
      <c r="I71" s="3" t="e">
        <f t="shared" si="18"/>
        <v>#VALUE!</v>
      </c>
      <c r="J71" s="3" t="e">
        <f t="shared" si="19"/>
        <v>#VALUE!</v>
      </c>
      <c r="K71" s="3" t="e">
        <f t="shared" si="20"/>
        <v>#VALUE!</v>
      </c>
      <c r="L71" s="3" t="e">
        <f t="shared" si="21"/>
        <v>#VALUE!</v>
      </c>
      <c r="M71" s="3" t="e">
        <f t="shared" si="22"/>
        <v>#VALUE!</v>
      </c>
    </row>
    <row r="72" spans="8:13" x14ac:dyDescent="0.25">
      <c r="H72">
        <v>69</v>
      </c>
      <c r="I72" s="3" t="e">
        <f t="shared" si="18"/>
        <v>#VALUE!</v>
      </c>
      <c r="J72" s="3" t="e">
        <f t="shared" si="19"/>
        <v>#VALUE!</v>
      </c>
      <c r="K72" s="3" t="e">
        <f t="shared" si="20"/>
        <v>#VALUE!</v>
      </c>
      <c r="L72" s="3" t="e">
        <f t="shared" si="21"/>
        <v>#VALUE!</v>
      </c>
      <c r="M72" s="3" t="e">
        <f t="shared" si="22"/>
        <v>#VALUE!</v>
      </c>
    </row>
    <row r="73" spans="8:13" x14ac:dyDescent="0.25">
      <c r="H73">
        <v>70</v>
      </c>
      <c r="I73" s="3" t="e">
        <f t="shared" si="18"/>
        <v>#VALUE!</v>
      </c>
      <c r="J73" s="3" t="e">
        <f t="shared" si="19"/>
        <v>#VALUE!</v>
      </c>
      <c r="K73" s="3" t="e">
        <f t="shared" si="20"/>
        <v>#VALUE!</v>
      </c>
      <c r="L73" s="3" t="e">
        <f t="shared" si="21"/>
        <v>#VALUE!</v>
      </c>
      <c r="M73" s="3" t="e">
        <f t="shared" si="22"/>
        <v>#VALUE!</v>
      </c>
    </row>
    <row r="74" spans="8:13" x14ac:dyDescent="0.25">
      <c r="H74">
        <v>71</v>
      </c>
      <c r="I74" s="3" t="e">
        <f t="shared" si="18"/>
        <v>#VALUE!</v>
      </c>
      <c r="J74" s="3" t="e">
        <f t="shared" si="19"/>
        <v>#VALUE!</v>
      </c>
      <c r="K74" s="3" t="e">
        <f t="shared" si="20"/>
        <v>#VALUE!</v>
      </c>
      <c r="L74" s="3" t="e">
        <f t="shared" si="21"/>
        <v>#VALUE!</v>
      </c>
      <c r="M74" s="3" t="e">
        <f t="shared" si="22"/>
        <v>#VALUE!</v>
      </c>
    </row>
    <row r="75" spans="8:13" x14ac:dyDescent="0.25">
      <c r="H75">
        <v>72</v>
      </c>
      <c r="I75" s="3" t="e">
        <f t="shared" si="18"/>
        <v>#VALUE!</v>
      </c>
      <c r="J75" s="3" t="e">
        <f t="shared" si="19"/>
        <v>#VALUE!</v>
      </c>
      <c r="K75" s="3" t="e">
        <f t="shared" si="20"/>
        <v>#VALUE!</v>
      </c>
      <c r="L75" s="3" t="e">
        <f t="shared" si="21"/>
        <v>#VALUE!</v>
      </c>
      <c r="M75" s="3" t="e">
        <f t="shared" si="22"/>
        <v>#VALUE!</v>
      </c>
    </row>
    <row r="76" spans="8:13" x14ac:dyDescent="0.25">
      <c r="H76">
        <v>73</v>
      </c>
      <c r="I76" s="3" t="e">
        <f t="shared" si="18"/>
        <v>#VALUE!</v>
      </c>
      <c r="J76" s="3" t="e">
        <f t="shared" si="19"/>
        <v>#VALUE!</v>
      </c>
      <c r="K76" s="3" t="e">
        <f t="shared" si="20"/>
        <v>#VALUE!</v>
      </c>
      <c r="L76" s="3" t="e">
        <f t="shared" si="21"/>
        <v>#VALUE!</v>
      </c>
      <c r="M76" s="3" t="e">
        <f t="shared" si="22"/>
        <v>#VALUE!</v>
      </c>
    </row>
    <row r="77" spans="8:13" x14ac:dyDescent="0.25">
      <c r="H77">
        <v>74</v>
      </c>
      <c r="I77" s="3" t="e">
        <f t="shared" si="18"/>
        <v>#VALUE!</v>
      </c>
      <c r="J77" s="3" t="e">
        <f t="shared" si="19"/>
        <v>#VALUE!</v>
      </c>
      <c r="K77" s="3" t="e">
        <f t="shared" si="20"/>
        <v>#VALUE!</v>
      </c>
      <c r="L77" s="3" t="e">
        <f t="shared" si="21"/>
        <v>#VALUE!</v>
      </c>
      <c r="M77" s="3" t="e">
        <f t="shared" si="22"/>
        <v>#VALUE!</v>
      </c>
    </row>
    <row r="78" spans="8:13" x14ac:dyDescent="0.25">
      <c r="H78">
        <v>75</v>
      </c>
      <c r="I78" s="3" t="e">
        <f t="shared" si="18"/>
        <v>#VALUE!</v>
      </c>
      <c r="J78" s="3" t="e">
        <f t="shared" si="19"/>
        <v>#VALUE!</v>
      </c>
      <c r="K78" s="3" t="e">
        <f t="shared" si="20"/>
        <v>#VALUE!</v>
      </c>
      <c r="L78" s="3" t="e">
        <f t="shared" si="21"/>
        <v>#VALUE!</v>
      </c>
      <c r="M78" s="3" t="e">
        <f t="shared" si="22"/>
        <v>#VALUE!</v>
      </c>
    </row>
    <row r="79" spans="8:13" x14ac:dyDescent="0.25">
      <c r="H79">
        <v>76</v>
      </c>
      <c r="I79" s="3" t="e">
        <f t="shared" si="18"/>
        <v>#VALUE!</v>
      </c>
      <c r="J79" s="3" t="e">
        <f t="shared" si="19"/>
        <v>#VALUE!</v>
      </c>
      <c r="K79" s="3" t="e">
        <f t="shared" si="20"/>
        <v>#VALUE!</v>
      </c>
      <c r="L79" s="3" t="e">
        <f t="shared" si="21"/>
        <v>#VALUE!</v>
      </c>
      <c r="M79" s="3" t="e">
        <f t="shared" si="22"/>
        <v>#VALUE!</v>
      </c>
    </row>
    <row r="80" spans="8:13" x14ac:dyDescent="0.25">
      <c r="H80">
        <v>77</v>
      </c>
      <c r="I80" s="3" t="e">
        <f t="shared" si="18"/>
        <v>#VALUE!</v>
      </c>
      <c r="J80" s="3" t="e">
        <f t="shared" si="19"/>
        <v>#VALUE!</v>
      </c>
      <c r="K80" s="3" t="e">
        <f t="shared" si="20"/>
        <v>#VALUE!</v>
      </c>
      <c r="L80" s="3" t="e">
        <f t="shared" si="21"/>
        <v>#VALUE!</v>
      </c>
      <c r="M80" s="3" t="e">
        <f t="shared" si="22"/>
        <v>#VALUE!</v>
      </c>
    </row>
    <row r="81" spans="8:13" x14ac:dyDescent="0.25">
      <c r="H81">
        <v>78</v>
      </c>
      <c r="I81" s="3" t="e">
        <f t="shared" si="18"/>
        <v>#VALUE!</v>
      </c>
      <c r="J81" s="3" t="e">
        <f t="shared" si="19"/>
        <v>#VALUE!</v>
      </c>
      <c r="K81" s="3" t="e">
        <f t="shared" si="20"/>
        <v>#VALUE!</v>
      </c>
      <c r="L81" s="3" t="e">
        <f t="shared" si="21"/>
        <v>#VALUE!</v>
      </c>
      <c r="M81" s="3" t="e">
        <f t="shared" si="22"/>
        <v>#VALUE!</v>
      </c>
    </row>
    <row r="82" spans="8:13" x14ac:dyDescent="0.25">
      <c r="H82">
        <v>79</v>
      </c>
      <c r="I82" s="3" t="e">
        <f t="shared" si="18"/>
        <v>#VALUE!</v>
      </c>
      <c r="J82" s="3" t="e">
        <f t="shared" si="19"/>
        <v>#VALUE!</v>
      </c>
      <c r="K82" s="3" t="e">
        <f t="shared" si="20"/>
        <v>#VALUE!</v>
      </c>
      <c r="L82" s="3" t="e">
        <f t="shared" si="21"/>
        <v>#VALUE!</v>
      </c>
      <c r="M82" s="3" t="e">
        <f t="shared" si="22"/>
        <v>#VALUE!</v>
      </c>
    </row>
    <row r="83" spans="8:13" x14ac:dyDescent="0.25">
      <c r="H83">
        <v>80</v>
      </c>
      <c r="I83" s="3" t="e">
        <f t="shared" si="18"/>
        <v>#VALUE!</v>
      </c>
      <c r="J83" s="3" t="e">
        <f t="shared" si="19"/>
        <v>#VALUE!</v>
      </c>
      <c r="K83" s="3" t="e">
        <f t="shared" si="20"/>
        <v>#VALUE!</v>
      </c>
      <c r="L83" s="3" t="e">
        <f t="shared" si="21"/>
        <v>#VALUE!</v>
      </c>
      <c r="M83" s="3" t="e">
        <f t="shared" si="22"/>
        <v>#VALUE!</v>
      </c>
    </row>
    <row r="84" spans="8:13" x14ac:dyDescent="0.25">
      <c r="H84">
        <v>81</v>
      </c>
      <c r="I84" s="3" t="e">
        <f t="shared" si="18"/>
        <v>#VALUE!</v>
      </c>
      <c r="J84" s="3" t="e">
        <f t="shared" si="19"/>
        <v>#VALUE!</v>
      </c>
      <c r="K84" s="3" t="e">
        <f t="shared" si="20"/>
        <v>#VALUE!</v>
      </c>
      <c r="L84" s="3" t="e">
        <f t="shared" si="21"/>
        <v>#VALUE!</v>
      </c>
      <c r="M84" s="3" t="e">
        <f t="shared" si="22"/>
        <v>#VALUE!</v>
      </c>
    </row>
    <row r="85" spans="8:13" x14ac:dyDescent="0.25">
      <c r="H85">
        <v>82</v>
      </c>
      <c r="I85" s="3" t="e">
        <f t="shared" si="18"/>
        <v>#VALUE!</v>
      </c>
      <c r="J85" s="3" t="e">
        <f t="shared" si="19"/>
        <v>#VALUE!</v>
      </c>
      <c r="K85" s="3" t="e">
        <f t="shared" si="20"/>
        <v>#VALUE!</v>
      </c>
      <c r="L85" s="3" t="e">
        <f t="shared" si="21"/>
        <v>#VALUE!</v>
      </c>
      <c r="M85" s="3" t="e">
        <f t="shared" si="22"/>
        <v>#VALUE!</v>
      </c>
    </row>
    <row r="86" spans="8:13" x14ac:dyDescent="0.25">
      <c r="H86">
        <v>83</v>
      </c>
      <c r="I86" s="3" t="e">
        <f t="shared" si="18"/>
        <v>#VALUE!</v>
      </c>
      <c r="J86" s="3" t="e">
        <f t="shared" si="19"/>
        <v>#VALUE!</v>
      </c>
      <c r="K86" s="3" t="e">
        <f t="shared" si="20"/>
        <v>#VALUE!</v>
      </c>
      <c r="L86" s="3" t="e">
        <f t="shared" si="21"/>
        <v>#VALUE!</v>
      </c>
      <c r="M86" s="3" t="e">
        <f t="shared" si="22"/>
        <v>#VALUE!</v>
      </c>
    </row>
    <row r="87" spans="8:13" x14ac:dyDescent="0.25">
      <c r="H87">
        <v>84</v>
      </c>
      <c r="I87" s="3" t="e">
        <f t="shared" si="18"/>
        <v>#VALUE!</v>
      </c>
      <c r="J87" s="3" t="e">
        <f t="shared" si="19"/>
        <v>#VALUE!</v>
      </c>
      <c r="K87" s="3" t="e">
        <f t="shared" si="20"/>
        <v>#VALUE!</v>
      </c>
      <c r="L87" s="3" t="e">
        <f t="shared" si="21"/>
        <v>#VALUE!</v>
      </c>
      <c r="M87" s="3" t="e">
        <f t="shared" si="22"/>
        <v>#VALUE!</v>
      </c>
    </row>
    <row r="88" spans="8:13" x14ac:dyDescent="0.25">
      <c r="H88">
        <v>85</v>
      </c>
      <c r="I88" s="3" t="e">
        <f t="shared" si="18"/>
        <v>#VALUE!</v>
      </c>
      <c r="J88" s="3" t="e">
        <f t="shared" si="19"/>
        <v>#VALUE!</v>
      </c>
      <c r="K88" s="3" t="e">
        <f t="shared" si="20"/>
        <v>#VALUE!</v>
      </c>
      <c r="L88" s="3" t="e">
        <f t="shared" si="21"/>
        <v>#VALUE!</v>
      </c>
      <c r="M88" s="3" t="e">
        <f t="shared" si="22"/>
        <v>#VALUE!</v>
      </c>
    </row>
    <row r="89" spans="8:13" x14ac:dyDescent="0.25">
      <c r="H89">
        <v>86</v>
      </c>
      <c r="I89" s="3" t="e">
        <f t="shared" si="18"/>
        <v>#VALUE!</v>
      </c>
      <c r="J89" s="3" t="e">
        <f t="shared" si="19"/>
        <v>#VALUE!</v>
      </c>
      <c r="K89" s="3" t="e">
        <f t="shared" si="20"/>
        <v>#VALUE!</v>
      </c>
      <c r="L89" s="3" t="e">
        <f t="shared" si="21"/>
        <v>#VALUE!</v>
      </c>
      <c r="M89" s="3" t="e">
        <f t="shared" si="22"/>
        <v>#VALUE!</v>
      </c>
    </row>
    <row r="90" spans="8:13" x14ac:dyDescent="0.25">
      <c r="H90">
        <v>87</v>
      </c>
      <c r="I90" s="3" t="e">
        <f t="shared" si="18"/>
        <v>#VALUE!</v>
      </c>
      <c r="J90" s="3" t="e">
        <f t="shared" si="19"/>
        <v>#VALUE!</v>
      </c>
      <c r="K90" s="3" t="e">
        <f t="shared" si="20"/>
        <v>#VALUE!</v>
      </c>
      <c r="L90" s="3" t="e">
        <f t="shared" si="21"/>
        <v>#VALUE!</v>
      </c>
      <c r="M90" s="3" t="e">
        <f t="shared" si="22"/>
        <v>#VALUE!</v>
      </c>
    </row>
    <row r="91" spans="8:13" x14ac:dyDescent="0.25">
      <c r="H91">
        <v>88</v>
      </c>
      <c r="I91" s="3" t="e">
        <f t="shared" si="18"/>
        <v>#VALUE!</v>
      </c>
      <c r="J91" s="3" t="e">
        <f t="shared" si="19"/>
        <v>#VALUE!</v>
      </c>
      <c r="K91" s="3" t="e">
        <f t="shared" si="20"/>
        <v>#VALUE!</v>
      </c>
      <c r="L91" s="3" t="e">
        <f t="shared" si="21"/>
        <v>#VALUE!</v>
      </c>
      <c r="M91" s="3" t="e">
        <f t="shared" si="22"/>
        <v>#VALUE!</v>
      </c>
    </row>
    <row r="92" spans="8:13" x14ac:dyDescent="0.25">
      <c r="H92">
        <v>89</v>
      </c>
      <c r="I92" s="3" t="e">
        <f t="shared" si="18"/>
        <v>#VALUE!</v>
      </c>
      <c r="J92" s="3" t="e">
        <f t="shared" si="19"/>
        <v>#VALUE!</v>
      </c>
      <c r="K92" s="3" t="e">
        <f t="shared" si="20"/>
        <v>#VALUE!</v>
      </c>
      <c r="L92" s="3" t="e">
        <f t="shared" si="21"/>
        <v>#VALUE!</v>
      </c>
      <c r="M92" s="3" t="e">
        <f t="shared" si="22"/>
        <v>#VALUE!</v>
      </c>
    </row>
    <row r="93" spans="8:13" x14ac:dyDescent="0.25">
      <c r="H93">
        <v>90</v>
      </c>
      <c r="I93" s="3" t="e">
        <f t="shared" si="18"/>
        <v>#VALUE!</v>
      </c>
      <c r="J93" s="3" t="e">
        <f t="shared" si="19"/>
        <v>#VALUE!</v>
      </c>
      <c r="K93" s="3" t="e">
        <f t="shared" si="20"/>
        <v>#VALUE!</v>
      </c>
      <c r="L93" s="3" t="e">
        <f t="shared" si="21"/>
        <v>#VALUE!</v>
      </c>
      <c r="M93" s="3" t="e">
        <f t="shared" si="22"/>
        <v>#VALUE!</v>
      </c>
    </row>
    <row r="94" spans="8:13" x14ac:dyDescent="0.25">
      <c r="H94">
        <v>91</v>
      </c>
      <c r="I94" s="3" t="e">
        <f t="shared" si="18"/>
        <v>#VALUE!</v>
      </c>
      <c r="J94" s="3" t="e">
        <f t="shared" si="19"/>
        <v>#VALUE!</v>
      </c>
      <c r="K94" s="3" t="e">
        <f t="shared" si="20"/>
        <v>#VALUE!</v>
      </c>
      <c r="L94" s="3" t="e">
        <f t="shared" si="21"/>
        <v>#VALUE!</v>
      </c>
      <c r="M94" s="3" t="e">
        <f t="shared" si="22"/>
        <v>#VALUE!</v>
      </c>
    </row>
    <row r="95" spans="8:13" x14ac:dyDescent="0.25">
      <c r="H95">
        <v>92</v>
      </c>
      <c r="I95" s="3" t="e">
        <f t="shared" si="18"/>
        <v>#VALUE!</v>
      </c>
      <c r="J95" s="3" t="e">
        <f t="shared" si="19"/>
        <v>#VALUE!</v>
      </c>
      <c r="K95" s="3" t="e">
        <f t="shared" si="20"/>
        <v>#VALUE!</v>
      </c>
      <c r="L95" s="3" t="e">
        <f t="shared" si="21"/>
        <v>#VALUE!</v>
      </c>
      <c r="M95" s="3" t="e">
        <f t="shared" si="22"/>
        <v>#VALUE!</v>
      </c>
    </row>
    <row r="96" spans="8:13" x14ac:dyDescent="0.25">
      <c r="H96">
        <v>93</v>
      </c>
      <c r="I96" s="3" t="e">
        <f t="shared" si="18"/>
        <v>#VALUE!</v>
      </c>
      <c r="J96" s="3" t="e">
        <f t="shared" si="19"/>
        <v>#VALUE!</v>
      </c>
      <c r="K96" s="3" t="e">
        <f t="shared" si="20"/>
        <v>#VALUE!</v>
      </c>
      <c r="L96" s="3" t="e">
        <f t="shared" si="21"/>
        <v>#VALUE!</v>
      </c>
      <c r="M96" s="3" t="e">
        <f t="shared" si="22"/>
        <v>#VALUE!</v>
      </c>
    </row>
    <row r="97" spans="8:13" x14ac:dyDescent="0.25">
      <c r="H97">
        <v>94</v>
      </c>
      <c r="I97" s="3" t="e">
        <f t="shared" si="18"/>
        <v>#VALUE!</v>
      </c>
      <c r="J97" s="3" t="e">
        <f t="shared" si="19"/>
        <v>#VALUE!</v>
      </c>
      <c r="K97" s="3" t="e">
        <f t="shared" si="20"/>
        <v>#VALUE!</v>
      </c>
      <c r="L97" s="3" t="e">
        <f t="shared" si="21"/>
        <v>#VALUE!</v>
      </c>
      <c r="M97" s="3" t="e">
        <f t="shared" si="22"/>
        <v>#VALUE!</v>
      </c>
    </row>
    <row r="98" spans="8:13" x14ac:dyDescent="0.25">
      <c r="H98">
        <v>95</v>
      </c>
      <c r="I98" s="3" t="e">
        <f t="shared" si="18"/>
        <v>#VALUE!</v>
      </c>
      <c r="J98" s="3" t="e">
        <f t="shared" si="19"/>
        <v>#VALUE!</v>
      </c>
      <c r="K98" s="3" t="e">
        <f t="shared" si="20"/>
        <v>#VALUE!</v>
      </c>
      <c r="L98" s="3" t="e">
        <f t="shared" si="21"/>
        <v>#VALUE!</v>
      </c>
      <c r="M98" s="3" t="e">
        <f t="shared" si="22"/>
        <v>#VALUE!</v>
      </c>
    </row>
    <row r="99" spans="8:13" x14ac:dyDescent="0.25">
      <c r="H99">
        <v>96</v>
      </c>
      <c r="I99" s="3" t="e">
        <f t="shared" ref="I99:I130" si="23">$H99/B$3</f>
        <v>#VALUE!</v>
      </c>
      <c r="J99" s="3" t="e">
        <f t="shared" ref="J99:J130" si="24">$H99/C$3</f>
        <v>#VALUE!</v>
      </c>
      <c r="K99" s="3" t="e">
        <f t="shared" ref="K99:K130" si="25">$H99/D$3</f>
        <v>#VALUE!</v>
      </c>
      <c r="L99" s="3" t="e">
        <f t="shared" ref="L99:L130" si="26">$H99/E$3</f>
        <v>#VALUE!</v>
      </c>
      <c r="M99" s="3" t="e">
        <f t="shared" ref="M99:M130" si="27">$H99/F$3</f>
        <v>#VALUE!</v>
      </c>
    </row>
    <row r="100" spans="8:13" x14ac:dyDescent="0.25">
      <c r="H100">
        <v>97</v>
      </c>
      <c r="I100" s="3" t="e">
        <f t="shared" si="23"/>
        <v>#VALUE!</v>
      </c>
      <c r="J100" s="3" t="e">
        <f t="shared" si="24"/>
        <v>#VALUE!</v>
      </c>
      <c r="K100" s="3" t="e">
        <f t="shared" si="25"/>
        <v>#VALUE!</v>
      </c>
      <c r="L100" s="3" t="e">
        <f t="shared" si="26"/>
        <v>#VALUE!</v>
      </c>
      <c r="M100" s="3" t="e">
        <f t="shared" si="27"/>
        <v>#VALUE!</v>
      </c>
    </row>
    <row r="101" spans="8:13" x14ac:dyDescent="0.25">
      <c r="H101">
        <v>98</v>
      </c>
      <c r="I101" s="3" t="e">
        <f t="shared" si="23"/>
        <v>#VALUE!</v>
      </c>
      <c r="J101" s="3" t="e">
        <f t="shared" si="24"/>
        <v>#VALUE!</v>
      </c>
      <c r="K101" s="3" t="e">
        <f t="shared" si="25"/>
        <v>#VALUE!</v>
      </c>
      <c r="L101" s="3" t="e">
        <f t="shared" si="26"/>
        <v>#VALUE!</v>
      </c>
      <c r="M101" s="3" t="e">
        <f t="shared" si="27"/>
        <v>#VALUE!</v>
      </c>
    </row>
    <row r="102" spans="8:13" x14ac:dyDescent="0.25">
      <c r="H102">
        <v>99</v>
      </c>
      <c r="I102" s="3" t="e">
        <f t="shared" si="23"/>
        <v>#VALUE!</v>
      </c>
      <c r="J102" s="3" t="e">
        <f t="shared" si="24"/>
        <v>#VALUE!</v>
      </c>
      <c r="K102" s="3" t="e">
        <f t="shared" si="25"/>
        <v>#VALUE!</v>
      </c>
      <c r="L102" s="3" t="e">
        <f t="shared" si="26"/>
        <v>#VALUE!</v>
      </c>
      <c r="M102" s="3" t="e">
        <f t="shared" si="27"/>
        <v>#VALUE!</v>
      </c>
    </row>
    <row r="103" spans="8:13" x14ac:dyDescent="0.25">
      <c r="H103">
        <v>100</v>
      </c>
      <c r="I103" s="3" t="e">
        <f t="shared" si="23"/>
        <v>#VALUE!</v>
      </c>
      <c r="J103" s="3" t="e">
        <f t="shared" si="24"/>
        <v>#VALUE!</v>
      </c>
      <c r="K103" s="3" t="e">
        <f t="shared" si="25"/>
        <v>#VALUE!</v>
      </c>
      <c r="L103" s="3" t="e">
        <f t="shared" si="26"/>
        <v>#VALUE!</v>
      </c>
      <c r="M103" s="3" t="e">
        <f t="shared" si="27"/>
        <v>#VALUE!</v>
      </c>
    </row>
    <row r="104" spans="8:13" x14ac:dyDescent="0.25">
      <c r="H104">
        <v>101</v>
      </c>
      <c r="I104" s="3" t="e">
        <f t="shared" si="23"/>
        <v>#VALUE!</v>
      </c>
      <c r="J104" s="3" t="e">
        <f t="shared" si="24"/>
        <v>#VALUE!</v>
      </c>
      <c r="K104" s="3" t="e">
        <f t="shared" si="25"/>
        <v>#VALUE!</v>
      </c>
      <c r="L104" s="3" t="e">
        <f t="shared" si="26"/>
        <v>#VALUE!</v>
      </c>
      <c r="M104" s="3" t="e">
        <f t="shared" si="27"/>
        <v>#VALUE!</v>
      </c>
    </row>
    <row r="105" spans="8:13" x14ac:dyDescent="0.25">
      <c r="H105">
        <v>102</v>
      </c>
      <c r="I105" s="3" t="e">
        <f t="shared" si="23"/>
        <v>#VALUE!</v>
      </c>
      <c r="J105" s="3" t="e">
        <f t="shared" si="24"/>
        <v>#VALUE!</v>
      </c>
      <c r="K105" s="3" t="e">
        <f t="shared" si="25"/>
        <v>#VALUE!</v>
      </c>
      <c r="L105" s="3" t="e">
        <f t="shared" si="26"/>
        <v>#VALUE!</v>
      </c>
      <c r="M105" s="3" t="e">
        <f t="shared" si="27"/>
        <v>#VALUE!</v>
      </c>
    </row>
    <row r="106" spans="8:13" x14ac:dyDescent="0.25">
      <c r="H106">
        <v>103</v>
      </c>
      <c r="I106" s="3" t="e">
        <f t="shared" si="23"/>
        <v>#VALUE!</v>
      </c>
      <c r="J106" s="3" t="e">
        <f t="shared" si="24"/>
        <v>#VALUE!</v>
      </c>
      <c r="K106" s="3" t="e">
        <f t="shared" si="25"/>
        <v>#VALUE!</v>
      </c>
      <c r="L106" s="3" t="e">
        <f t="shared" si="26"/>
        <v>#VALUE!</v>
      </c>
      <c r="M106" s="3" t="e">
        <f t="shared" si="27"/>
        <v>#VALUE!</v>
      </c>
    </row>
    <row r="107" spans="8:13" x14ac:dyDescent="0.25">
      <c r="H107">
        <v>104</v>
      </c>
      <c r="I107" s="3" t="e">
        <f t="shared" si="23"/>
        <v>#VALUE!</v>
      </c>
      <c r="J107" s="3" t="e">
        <f t="shared" si="24"/>
        <v>#VALUE!</v>
      </c>
      <c r="K107" s="3" t="e">
        <f t="shared" si="25"/>
        <v>#VALUE!</v>
      </c>
      <c r="L107" s="3" t="e">
        <f t="shared" si="26"/>
        <v>#VALUE!</v>
      </c>
      <c r="M107" s="3" t="e">
        <f t="shared" si="27"/>
        <v>#VALUE!</v>
      </c>
    </row>
    <row r="108" spans="8:13" x14ac:dyDescent="0.25">
      <c r="H108">
        <v>105</v>
      </c>
      <c r="I108" s="3" t="e">
        <f t="shared" si="23"/>
        <v>#VALUE!</v>
      </c>
      <c r="J108" s="3" t="e">
        <f t="shared" si="24"/>
        <v>#VALUE!</v>
      </c>
      <c r="K108" s="3" t="e">
        <f t="shared" si="25"/>
        <v>#VALUE!</v>
      </c>
      <c r="L108" s="3" t="e">
        <f t="shared" si="26"/>
        <v>#VALUE!</v>
      </c>
      <c r="M108" s="3" t="e">
        <f t="shared" si="27"/>
        <v>#VALUE!</v>
      </c>
    </row>
    <row r="109" spans="8:13" x14ac:dyDescent="0.25">
      <c r="H109">
        <v>106</v>
      </c>
      <c r="I109" s="3" t="e">
        <f t="shared" si="23"/>
        <v>#VALUE!</v>
      </c>
      <c r="J109" s="3" t="e">
        <f t="shared" si="24"/>
        <v>#VALUE!</v>
      </c>
      <c r="K109" s="3" t="e">
        <f t="shared" si="25"/>
        <v>#VALUE!</v>
      </c>
      <c r="L109" s="3" t="e">
        <f t="shared" si="26"/>
        <v>#VALUE!</v>
      </c>
      <c r="M109" s="3" t="e">
        <f t="shared" si="27"/>
        <v>#VALUE!</v>
      </c>
    </row>
    <row r="110" spans="8:13" x14ac:dyDescent="0.25">
      <c r="H110">
        <v>107</v>
      </c>
      <c r="I110" s="3" t="e">
        <f t="shared" si="23"/>
        <v>#VALUE!</v>
      </c>
      <c r="J110" s="3" t="e">
        <f t="shared" si="24"/>
        <v>#VALUE!</v>
      </c>
      <c r="K110" s="3" t="e">
        <f t="shared" si="25"/>
        <v>#VALUE!</v>
      </c>
      <c r="L110" s="3" t="e">
        <f t="shared" si="26"/>
        <v>#VALUE!</v>
      </c>
      <c r="M110" s="3" t="e">
        <f t="shared" si="27"/>
        <v>#VALUE!</v>
      </c>
    </row>
    <row r="111" spans="8:13" x14ac:dyDescent="0.25">
      <c r="H111">
        <v>108</v>
      </c>
      <c r="I111" s="3" t="e">
        <f t="shared" si="23"/>
        <v>#VALUE!</v>
      </c>
      <c r="J111" s="3" t="e">
        <f t="shared" si="24"/>
        <v>#VALUE!</v>
      </c>
      <c r="K111" s="3" t="e">
        <f t="shared" si="25"/>
        <v>#VALUE!</v>
      </c>
      <c r="L111" s="3" t="e">
        <f t="shared" si="26"/>
        <v>#VALUE!</v>
      </c>
      <c r="M111" s="3" t="e">
        <f t="shared" si="27"/>
        <v>#VALUE!</v>
      </c>
    </row>
    <row r="112" spans="8:13" x14ac:dyDescent="0.25">
      <c r="H112">
        <v>109</v>
      </c>
      <c r="I112" s="3" t="e">
        <f t="shared" si="23"/>
        <v>#VALUE!</v>
      </c>
      <c r="J112" s="3" t="e">
        <f t="shared" si="24"/>
        <v>#VALUE!</v>
      </c>
      <c r="K112" s="3" t="e">
        <f t="shared" si="25"/>
        <v>#VALUE!</v>
      </c>
      <c r="L112" s="3" t="e">
        <f t="shared" si="26"/>
        <v>#VALUE!</v>
      </c>
      <c r="M112" s="3" t="e">
        <f t="shared" si="27"/>
        <v>#VALUE!</v>
      </c>
    </row>
    <row r="113" spans="8:13" x14ac:dyDescent="0.25">
      <c r="H113">
        <v>110</v>
      </c>
      <c r="I113" s="3" t="e">
        <f t="shared" si="23"/>
        <v>#VALUE!</v>
      </c>
      <c r="J113" s="3" t="e">
        <f t="shared" si="24"/>
        <v>#VALUE!</v>
      </c>
      <c r="K113" s="3" t="e">
        <f t="shared" si="25"/>
        <v>#VALUE!</v>
      </c>
      <c r="L113" s="3" t="e">
        <f t="shared" si="26"/>
        <v>#VALUE!</v>
      </c>
      <c r="M113" s="3" t="e">
        <f t="shared" si="27"/>
        <v>#VALUE!</v>
      </c>
    </row>
    <row r="114" spans="8:13" x14ac:dyDescent="0.25">
      <c r="H114">
        <v>111</v>
      </c>
      <c r="I114" s="3" t="e">
        <f t="shared" si="23"/>
        <v>#VALUE!</v>
      </c>
      <c r="J114" s="3" t="e">
        <f t="shared" si="24"/>
        <v>#VALUE!</v>
      </c>
      <c r="K114" s="3" t="e">
        <f t="shared" si="25"/>
        <v>#VALUE!</v>
      </c>
      <c r="L114" s="3" t="e">
        <f t="shared" si="26"/>
        <v>#VALUE!</v>
      </c>
      <c r="M114" s="3" t="e">
        <f t="shared" si="27"/>
        <v>#VALUE!</v>
      </c>
    </row>
    <row r="115" spans="8:13" x14ac:dyDescent="0.25">
      <c r="H115">
        <v>112</v>
      </c>
      <c r="I115" s="3" t="e">
        <f t="shared" si="23"/>
        <v>#VALUE!</v>
      </c>
      <c r="J115" s="3" t="e">
        <f t="shared" si="24"/>
        <v>#VALUE!</v>
      </c>
      <c r="K115" s="3" t="e">
        <f t="shared" si="25"/>
        <v>#VALUE!</v>
      </c>
      <c r="L115" s="3" t="e">
        <f t="shared" si="26"/>
        <v>#VALUE!</v>
      </c>
      <c r="M115" s="3" t="e">
        <f t="shared" si="27"/>
        <v>#VALUE!</v>
      </c>
    </row>
    <row r="116" spans="8:13" x14ac:dyDescent="0.25">
      <c r="H116">
        <v>113</v>
      </c>
      <c r="I116" s="3" t="e">
        <f t="shared" si="23"/>
        <v>#VALUE!</v>
      </c>
      <c r="J116" s="3" t="e">
        <f t="shared" si="24"/>
        <v>#VALUE!</v>
      </c>
      <c r="K116" s="3" t="e">
        <f t="shared" si="25"/>
        <v>#VALUE!</v>
      </c>
      <c r="L116" s="3" t="e">
        <f t="shared" si="26"/>
        <v>#VALUE!</v>
      </c>
      <c r="M116" s="3" t="e">
        <f t="shared" si="27"/>
        <v>#VALUE!</v>
      </c>
    </row>
    <row r="117" spans="8:13" x14ac:dyDescent="0.25">
      <c r="H117">
        <v>114</v>
      </c>
      <c r="I117" s="3" t="e">
        <f t="shared" si="23"/>
        <v>#VALUE!</v>
      </c>
      <c r="J117" s="3" t="e">
        <f t="shared" si="24"/>
        <v>#VALUE!</v>
      </c>
      <c r="K117" s="3" t="e">
        <f t="shared" si="25"/>
        <v>#VALUE!</v>
      </c>
      <c r="L117" s="3" t="e">
        <f t="shared" si="26"/>
        <v>#VALUE!</v>
      </c>
      <c r="M117" s="3" t="e">
        <f t="shared" si="27"/>
        <v>#VALUE!</v>
      </c>
    </row>
    <row r="118" spans="8:13" x14ac:dyDescent="0.25">
      <c r="H118">
        <v>115</v>
      </c>
      <c r="I118" s="3" t="e">
        <f t="shared" si="23"/>
        <v>#VALUE!</v>
      </c>
      <c r="J118" s="3" t="e">
        <f t="shared" si="24"/>
        <v>#VALUE!</v>
      </c>
      <c r="K118" s="3" t="e">
        <f t="shared" si="25"/>
        <v>#VALUE!</v>
      </c>
      <c r="L118" s="3" t="e">
        <f t="shared" si="26"/>
        <v>#VALUE!</v>
      </c>
      <c r="M118" s="3" t="e">
        <f t="shared" si="27"/>
        <v>#VALUE!</v>
      </c>
    </row>
    <row r="119" spans="8:13" x14ac:dyDescent="0.25">
      <c r="H119">
        <v>116</v>
      </c>
      <c r="I119" s="3" t="e">
        <f t="shared" si="23"/>
        <v>#VALUE!</v>
      </c>
      <c r="J119" s="3" t="e">
        <f t="shared" si="24"/>
        <v>#VALUE!</v>
      </c>
      <c r="K119" s="3" t="e">
        <f t="shared" si="25"/>
        <v>#VALUE!</v>
      </c>
      <c r="L119" s="3" t="e">
        <f t="shared" si="26"/>
        <v>#VALUE!</v>
      </c>
      <c r="M119" s="3" t="e">
        <f t="shared" si="27"/>
        <v>#VALUE!</v>
      </c>
    </row>
    <row r="120" spans="8:13" x14ac:dyDescent="0.25">
      <c r="H120">
        <v>117</v>
      </c>
      <c r="I120" s="3" t="e">
        <f t="shared" si="23"/>
        <v>#VALUE!</v>
      </c>
      <c r="J120" s="3" t="e">
        <f t="shared" si="24"/>
        <v>#VALUE!</v>
      </c>
      <c r="K120" s="3" t="e">
        <f t="shared" si="25"/>
        <v>#VALUE!</v>
      </c>
      <c r="L120" s="3" t="e">
        <f t="shared" si="26"/>
        <v>#VALUE!</v>
      </c>
      <c r="M120" s="3" t="e">
        <f t="shared" si="27"/>
        <v>#VALUE!</v>
      </c>
    </row>
    <row r="121" spans="8:13" x14ac:dyDescent="0.25">
      <c r="H121">
        <v>118</v>
      </c>
      <c r="I121" s="3" t="e">
        <f t="shared" si="23"/>
        <v>#VALUE!</v>
      </c>
      <c r="J121" s="3" t="e">
        <f t="shared" si="24"/>
        <v>#VALUE!</v>
      </c>
      <c r="K121" s="3" t="e">
        <f t="shared" si="25"/>
        <v>#VALUE!</v>
      </c>
      <c r="L121" s="3" t="e">
        <f t="shared" si="26"/>
        <v>#VALUE!</v>
      </c>
      <c r="M121" s="3" t="e">
        <f t="shared" si="27"/>
        <v>#VALUE!</v>
      </c>
    </row>
    <row r="122" spans="8:13" x14ac:dyDescent="0.25">
      <c r="H122">
        <v>119</v>
      </c>
      <c r="I122" s="3" t="e">
        <f t="shared" si="23"/>
        <v>#VALUE!</v>
      </c>
      <c r="J122" s="3" t="e">
        <f t="shared" si="24"/>
        <v>#VALUE!</v>
      </c>
      <c r="K122" s="3" t="e">
        <f t="shared" si="25"/>
        <v>#VALUE!</v>
      </c>
      <c r="L122" s="3" t="e">
        <f t="shared" si="26"/>
        <v>#VALUE!</v>
      </c>
      <c r="M122" s="3" t="e">
        <f t="shared" si="27"/>
        <v>#VALUE!</v>
      </c>
    </row>
    <row r="123" spans="8:13" x14ac:dyDescent="0.25">
      <c r="H123">
        <v>120</v>
      </c>
      <c r="I123" s="3" t="e">
        <f t="shared" si="23"/>
        <v>#VALUE!</v>
      </c>
      <c r="J123" s="3" t="e">
        <f t="shared" si="24"/>
        <v>#VALUE!</v>
      </c>
      <c r="K123" s="3" t="e">
        <f t="shared" si="25"/>
        <v>#VALUE!</v>
      </c>
      <c r="L123" s="3" t="e">
        <f t="shared" si="26"/>
        <v>#VALUE!</v>
      </c>
      <c r="M123" s="3" t="e">
        <f t="shared" si="27"/>
        <v>#VALUE!</v>
      </c>
    </row>
    <row r="124" spans="8:13" x14ac:dyDescent="0.25">
      <c r="H124">
        <v>121</v>
      </c>
      <c r="I124" s="3" t="e">
        <f t="shared" si="23"/>
        <v>#VALUE!</v>
      </c>
      <c r="J124" s="3" t="e">
        <f t="shared" si="24"/>
        <v>#VALUE!</v>
      </c>
      <c r="K124" s="3" t="e">
        <f t="shared" si="25"/>
        <v>#VALUE!</v>
      </c>
      <c r="L124" s="3" t="e">
        <f t="shared" si="26"/>
        <v>#VALUE!</v>
      </c>
      <c r="M124" s="3" t="e">
        <f t="shared" si="27"/>
        <v>#VALUE!</v>
      </c>
    </row>
    <row r="125" spans="8:13" x14ac:dyDescent="0.25">
      <c r="H125">
        <v>122</v>
      </c>
      <c r="I125" s="3" t="e">
        <f t="shared" si="23"/>
        <v>#VALUE!</v>
      </c>
      <c r="J125" s="3" t="e">
        <f t="shared" si="24"/>
        <v>#VALUE!</v>
      </c>
      <c r="K125" s="3" t="e">
        <f t="shared" si="25"/>
        <v>#VALUE!</v>
      </c>
      <c r="L125" s="3" t="e">
        <f t="shared" si="26"/>
        <v>#VALUE!</v>
      </c>
      <c r="M125" s="3" t="e">
        <f t="shared" si="27"/>
        <v>#VALUE!</v>
      </c>
    </row>
    <row r="126" spans="8:13" x14ac:dyDescent="0.25">
      <c r="H126">
        <v>123</v>
      </c>
      <c r="I126" s="3" t="e">
        <f t="shared" si="23"/>
        <v>#VALUE!</v>
      </c>
      <c r="J126" s="3" t="e">
        <f t="shared" si="24"/>
        <v>#VALUE!</v>
      </c>
      <c r="K126" s="3" t="e">
        <f t="shared" si="25"/>
        <v>#VALUE!</v>
      </c>
      <c r="L126" s="3" t="e">
        <f t="shared" si="26"/>
        <v>#VALUE!</v>
      </c>
      <c r="M126" s="3" t="e">
        <f t="shared" si="27"/>
        <v>#VALUE!</v>
      </c>
    </row>
    <row r="127" spans="8:13" x14ac:dyDescent="0.25">
      <c r="H127">
        <v>124</v>
      </c>
      <c r="I127" s="3" t="e">
        <f t="shared" si="23"/>
        <v>#VALUE!</v>
      </c>
      <c r="J127" s="3" t="e">
        <f t="shared" si="24"/>
        <v>#VALUE!</v>
      </c>
      <c r="K127" s="3" t="e">
        <f t="shared" si="25"/>
        <v>#VALUE!</v>
      </c>
      <c r="L127" s="3" t="e">
        <f t="shared" si="26"/>
        <v>#VALUE!</v>
      </c>
      <c r="M127" s="3" t="e">
        <f t="shared" si="27"/>
        <v>#VALUE!</v>
      </c>
    </row>
    <row r="128" spans="8:13" x14ac:dyDescent="0.25">
      <c r="H128">
        <v>125</v>
      </c>
      <c r="I128" s="3" t="e">
        <f t="shared" si="23"/>
        <v>#VALUE!</v>
      </c>
      <c r="J128" s="3" t="e">
        <f t="shared" si="24"/>
        <v>#VALUE!</v>
      </c>
      <c r="K128" s="3" t="e">
        <f t="shared" si="25"/>
        <v>#VALUE!</v>
      </c>
      <c r="L128" s="3" t="e">
        <f t="shared" si="26"/>
        <v>#VALUE!</v>
      </c>
      <c r="M128" s="3" t="e">
        <f t="shared" si="27"/>
        <v>#VALUE!</v>
      </c>
    </row>
    <row r="129" spans="8:13" x14ac:dyDescent="0.25">
      <c r="H129">
        <v>126</v>
      </c>
      <c r="I129" s="3" t="e">
        <f t="shared" si="23"/>
        <v>#VALUE!</v>
      </c>
      <c r="J129" s="3" t="e">
        <f t="shared" si="24"/>
        <v>#VALUE!</v>
      </c>
      <c r="K129" s="3" t="e">
        <f t="shared" si="25"/>
        <v>#VALUE!</v>
      </c>
      <c r="L129" s="3" t="e">
        <f t="shared" si="26"/>
        <v>#VALUE!</v>
      </c>
      <c r="M129" s="3" t="e">
        <f t="shared" si="27"/>
        <v>#VALUE!</v>
      </c>
    </row>
    <row r="130" spans="8:13" x14ac:dyDescent="0.25">
      <c r="H130">
        <v>127</v>
      </c>
      <c r="I130" s="3" t="e">
        <f t="shared" si="23"/>
        <v>#VALUE!</v>
      </c>
      <c r="J130" s="3" t="e">
        <f t="shared" si="24"/>
        <v>#VALUE!</v>
      </c>
      <c r="K130" s="3" t="e">
        <f t="shared" si="25"/>
        <v>#VALUE!</v>
      </c>
      <c r="L130" s="3" t="e">
        <f t="shared" si="26"/>
        <v>#VALUE!</v>
      </c>
      <c r="M130" s="3" t="e">
        <f t="shared" si="27"/>
        <v>#VALUE!</v>
      </c>
    </row>
    <row r="131" spans="8:13" x14ac:dyDescent="0.25">
      <c r="H131">
        <v>128</v>
      </c>
      <c r="I131" s="3" t="e">
        <f t="shared" ref="I131:I162" si="28">$H131/B$3</f>
        <v>#VALUE!</v>
      </c>
      <c r="J131" s="3" t="e">
        <f t="shared" ref="J131:J162" si="29">$H131/C$3</f>
        <v>#VALUE!</v>
      </c>
      <c r="K131" s="3" t="e">
        <f t="shared" ref="K131:K162" si="30">$H131/D$3</f>
        <v>#VALUE!</v>
      </c>
      <c r="L131" s="3" t="e">
        <f t="shared" ref="L131:L162" si="31">$H131/E$3</f>
        <v>#VALUE!</v>
      </c>
      <c r="M131" s="3" t="e">
        <f t="shared" ref="M131:M162" si="32">$H131/F$3</f>
        <v>#VALUE!</v>
      </c>
    </row>
    <row r="132" spans="8:13" x14ac:dyDescent="0.25">
      <c r="H132">
        <v>129</v>
      </c>
      <c r="I132" s="3" t="e">
        <f t="shared" si="28"/>
        <v>#VALUE!</v>
      </c>
      <c r="J132" s="3" t="e">
        <f t="shared" si="29"/>
        <v>#VALUE!</v>
      </c>
      <c r="K132" s="3" t="e">
        <f t="shared" si="30"/>
        <v>#VALUE!</v>
      </c>
      <c r="L132" s="3" t="e">
        <f t="shared" si="31"/>
        <v>#VALUE!</v>
      </c>
      <c r="M132" s="3" t="e">
        <f t="shared" si="32"/>
        <v>#VALUE!</v>
      </c>
    </row>
    <row r="133" spans="8:13" x14ac:dyDescent="0.25">
      <c r="H133">
        <v>130</v>
      </c>
      <c r="I133" s="3" t="e">
        <f t="shared" si="28"/>
        <v>#VALUE!</v>
      </c>
      <c r="J133" s="3" t="e">
        <f t="shared" si="29"/>
        <v>#VALUE!</v>
      </c>
      <c r="K133" s="3" t="e">
        <f t="shared" si="30"/>
        <v>#VALUE!</v>
      </c>
      <c r="L133" s="3" t="e">
        <f t="shared" si="31"/>
        <v>#VALUE!</v>
      </c>
      <c r="M133" s="3" t="e">
        <f t="shared" si="32"/>
        <v>#VALUE!</v>
      </c>
    </row>
    <row r="134" spans="8:13" x14ac:dyDescent="0.25">
      <c r="H134">
        <v>131</v>
      </c>
      <c r="I134" s="3" t="e">
        <f t="shared" si="28"/>
        <v>#VALUE!</v>
      </c>
      <c r="J134" s="3" t="e">
        <f t="shared" si="29"/>
        <v>#VALUE!</v>
      </c>
      <c r="K134" s="3" t="e">
        <f t="shared" si="30"/>
        <v>#VALUE!</v>
      </c>
      <c r="L134" s="3" t="e">
        <f t="shared" si="31"/>
        <v>#VALUE!</v>
      </c>
      <c r="M134" s="3" t="e">
        <f t="shared" si="32"/>
        <v>#VALUE!</v>
      </c>
    </row>
    <row r="135" spans="8:13" x14ac:dyDescent="0.25">
      <c r="H135">
        <v>132</v>
      </c>
      <c r="I135" s="3" t="e">
        <f t="shared" si="28"/>
        <v>#VALUE!</v>
      </c>
      <c r="J135" s="3" t="e">
        <f t="shared" si="29"/>
        <v>#VALUE!</v>
      </c>
      <c r="K135" s="3" t="e">
        <f t="shared" si="30"/>
        <v>#VALUE!</v>
      </c>
      <c r="L135" s="3" t="e">
        <f t="shared" si="31"/>
        <v>#VALUE!</v>
      </c>
      <c r="M135" s="3" t="e">
        <f t="shared" si="32"/>
        <v>#VALUE!</v>
      </c>
    </row>
    <row r="136" spans="8:13" x14ac:dyDescent="0.25">
      <c r="H136">
        <v>133</v>
      </c>
      <c r="I136" s="3" t="e">
        <f t="shared" si="28"/>
        <v>#VALUE!</v>
      </c>
      <c r="J136" s="3" t="e">
        <f t="shared" si="29"/>
        <v>#VALUE!</v>
      </c>
      <c r="K136" s="3" t="e">
        <f t="shared" si="30"/>
        <v>#VALUE!</v>
      </c>
      <c r="L136" s="3" t="e">
        <f t="shared" si="31"/>
        <v>#VALUE!</v>
      </c>
      <c r="M136" s="3" t="e">
        <f t="shared" si="32"/>
        <v>#VALUE!</v>
      </c>
    </row>
    <row r="137" spans="8:13" x14ac:dyDescent="0.25">
      <c r="H137">
        <v>134</v>
      </c>
      <c r="I137" s="3" t="e">
        <f t="shared" si="28"/>
        <v>#VALUE!</v>
      </c>
      <c r="J137" s="3" t="e">
        <f t="shared" si="29"/>
        <v>#VALUE!</v>
      </c>
      <c r="K137" s="3" t="e">
        <f t="shared" si="30"/>
        <v>#VALUE!</v>
      </c>
      <c r="L137" s="3" t="e">
        <f t="shared" si="31"/>
        <v>#VALUE!</v>
      </c>
      <c r="M137" s="3" t="e">
        <f t="shared" si="32"/>
        <v>#VALUE!</v>
      </c>
    </row>
    <row r="138" spans="8:13" x14ac:dyDescent="0.25">
      <c r="H138">
        <v>135</v>
      </c>
      <c r="I138" s="3" t="e">
        <f t="shared" si="28"/>
        <v>#VALUE!</v>
      </c>
      <c r="J138" s="3" t="e">
        <f t="shared" si="29"/>
        <v>#VALUE!</v>
      </c>
      <c r="K138" s="3" t="e">
        <f t="shared" si="30"/>
        <v>#VALUE!</v>
      </c>
      <c r="L138" s="3" t="e">
        <f t="shared" si="31"/>
        <v>#VALUE!</v>
      </c>
      <c r="M138" s="3" t="e">
        <f t="shared" si="32"/>
        <v>#VALUE!</v>
      </c>
    </row>
    <row r="139" spans="8:13" x14ac:dyDescent="0.25">
      <c r="H139">
        <v>136</v>
      </c>
      <c r="I139" s="3" t="e">
        <f t="shared" si="28"/>
        <v>#VALUE!</v>
      </c>
      <c r="J139" s="3" t="e">
        <f t="shared" si="29"/>
        <v>#VALUE!</v>
      </c>
      <c r="K139" s="3" t="e">
        <f t="shared" si="30"/>
        <v>#VALUE!</v>
      </c>
      <c r="L139" s="3" t="e">
        <f t="shared" si="31"/>
        <v>#VALUE!</v>
      </c>
      <c r="M139" s="3" t="e">
        <f t="shared" si="32"/>
        <v>#VALUE!</v>
      </c>
    </row>
    <row r="140" spans="8:13" x14ac:dyDescent="0.25">
      <c r="H140">
        <v>137</v>
      </c>
      <c r="I140" s="3" t="e">
        <f t="shared" si="28"/>
        <v>#VALUE!</v>
      </c>
      <c r="J140" s="3" t="e">
        <f t="shared" si="29"/>
        <v>#VALUE!</v>
      </c>
      <c r="K140" s="3" t="e">
        <f t="shared" si="30"/>
        <v>#VALUE!</v>
      </c>
      <c r="L140" s="3" t="e">
        <f t="shared" si="31"/>
        <v>#VALUE!</v>
      </c>
      <c r="M140" s="3" t="e">
        <f t="shared" si="32"/>
        <v>#VALUE!</v>
      </c>
    </row>
    <row r="141" spans="8:13" x14ac:dyDescent="0.25">
      <c r="H141">
        <v>138</v>
      </c>
      <c r="I141" s="3" t="e">
        <f t="shared" si="28"/>
        <v>#VALUE!</v>
      </c>
      <c r="J141" s="3" t="e">
        <f t="shared" si="29"/>
        <v>#VALUE!</v>
      </c>
      <c r="K141" s="3" t="e">
        <f t="shared" si="30"/>
        <v>#VALUE!</v>
      </c>
      <c r="L141" s="3" t="e">
        <f t="shared" si="31"/>
        <v>#VALUE!</v>
      </c>
      <c r="M141" s="3" t="e">
        <f t="shared" si="32"/>
        <v>#VALUE!</v>
      </c>
    </row>
    <row r="142" spans="8:13" x14ac:dyDescent="0.25">
      <c r="H142">
        <v>139</v>
      </c>
      <c r="I142" s="3" t="e">
        <f t="shared" si="28"/>
        <v>#VALUE!</v>
      </c>
      <c r="J142" s="3" t="e">
        <f t="shared" si="29"/>
        <v>#VALUE!</v>
      </c>
      <c r="K142" s="3" t="e">
        <f t="shared" si="30"/>
        <v>#VALUE!</v>
      </c>
      <c r="L142" s="3" t="e">
        <f t="shared" si="31"/>
        <v>#VALUE!</v>
      </c>
      <c r="M142" s="3" t="e">
        <f t="shared" si="32"/>
        <v>#VALUE!</v>
      </c>
    </row>
    <row r="143" spans="8:13" x14ac:dyDescent="0.25">
      <c r="H143">
        <v>140</v>
      </c>
      <c r="I143" s="3" t="e">
        <f t="shared" si="28"/>
        <v>#VALUE!</v>
      </c>
      <c r="J143" s="3" t="e">
        <f t="shared" si="29"/>
        <v>#VALUE!</v>
      </c>
      <c r="K143" s="3" t="e">
        <f t="shared" si="30"/>
        <v>#VALUE!</v>
      </c>
      <c r="L143" s="3" t="e">
        <f t="shared" si="31"/>
        <v>#VALUE!</v>
      </c>
      <c r="M143" s="3" t="e">
        <f t="shared" si="32"/>
        <v>#VALUE!</v>
      </c>
    </row>
    <row r="144" spans="8:13" x14ac:dyDescent="0.25">
      <c r="H144">
        <v>141</v>
      </c>
      <c r="I144" s="3" t="e">
        <f t="shared" si="28"/>
        <v>#VALUE!</v>
      </c>
      <c r="J144" s="3" t="e">
        <f t="shared" si="29"/>
        <v>#VALUE!</v>
      </c>
      <c r="K144" s="3" t="e">
        <f t="shared" si="30"/>
        <v>#VALUE!</v>
      </c>
      <c r="L144" s="3" t="e">
        <f t="shared" si="31"/>
        <v>#VALUE!</v>
      </c>
      <c r="M144" s="3" t="e">
        <f t="shared" si="32"/>
        <v>#VALUE!</v>
      </c>
    </row>
    <row r="145" spans="8:13" x14ac:dyDescent="0.25">
      <c r="H145">
        <v>142</v>
      </c>
      <c r="I145" s="3" t="e">
        <f t="shared" si="28"/>
        <v>#VALUE!</v>
      </c>
      <c r="J145" s="3" t="e">
        <f t="shared" si="29"/>
        <v>#VALUE!</v>
      </c>
      <c r="K145" s="3" t="e">
        <f t="shared" si="30"/>
        <v>#VALUE!</v>
      </c>
      <c r="L145" s="3" t="e">
        <f t="shared" si="31"/>
        <v>#VALUE!</v>
      </c>
      <c r="M145" s="3" t="e">
        <f t="shared" si="32"/>
        <v>#VALUE!</v>
      </c>
    </row>
    <row r="146" spans="8:13" x14ac:dyDescent="0.25">
      <c r="H146">
        <v>143</v>
      </c>
      <c r="I146" s="3" t="e">
        <f t="shared" si="28"/>
        <v>#VALUE!</v>
      </c>
      <c r="J146" s="3" t="e">
        <f t="shared" si="29"/>
        <v>#VALUE!</v>
      </c>
      <c r="K146" s="3" t="e">
        <f t="shared" si="30"/>
        <v>#VALUE!</v>
      </c>
      <c r="L146" s="3" t="e">
        <f t="shared" si="31"/>
        <v>#VALUE!</v>
      </c>
      <c r="M146" s="3" t="e">
        <f t="shared" si="32"/>
        <v>#VALUE!</v>
      </c>
    </row>
    <row r="147" spans="8:13" x14ac:dyDescent="0.25">
      <c r="H147">
        <v>144</v>
      </c>
      <c r="I147" s="3" t="e">
        <f t="shared" si="28"/>
        <v>#VALUE!</v>
      </c>
      <c r="J147" s="3" t="e">
        <f t="shared" si="29"/>
        <v>#VALUE!</v>
      </c>
      <c r="K147" s="3" t="e">
        <f t="shared" si="30"/>
        <v>#VALUE!</v>
      </c>
      <c r="L147" s="3" t="e">
        <f t="shared" si="31"/>
        <v>#VALUE!</v>
      </c>
      <c r="M147" s="3" t="e">
        <f t="shared" si="32"/>
        <v>#VALUE!</v>
      </c>
    </row>
    <row r="148" spans="8:13" x14ac:dyDescent="0.25">
      <c r="H148">
        <v>145</v>
      </c>
      <c r="I148" s="3" t="e">
        <f t="shared" si="28"/>
        <v>#VALUE!</v>
      </c>
      <c r="J148" s="3" t="e">
        <f t="shared" si="29"/>
        <v>#VALUE!</v>
      </c>
      <c r="K148" s="3" t="e">
        <f t="shared" si="30"/>
        <v>#VALUE!</v>
      </c>
      <c r="L148" s="3" t="e">
        <f t="shared" si="31"/>
        <v>#VALUE!</v>
      </c>
      <c r="M148" s="3" t="e">
        <f t="shared" si="32"/>
        <v>#VALUE!</v>
      </c>
    </row>
    <row r="149" spans="8:13" x14ac:dyDescent="0.25">
      <c r="H149">
        <v>146</v>
      </c>
      <c r="I149" s="3" t="e">
        <f t="shared" si="28"/>
        <v>#VALUE!</v>
      </c>
      <c r="J149" s="3" t="e">
        <f t="shared" si="29"/>
        <v>#VALUE!</v>
      </c>
      <c r="K149" s="3" t="e">
        <f t="shared" si="30"/>
        <v>#VALUE!</v>
      </c>
      <c r="L149" s="3" t="e">
        <f t="shared" si="31"/>
        <v>#VALUE!</v>
      </c>
      <c r="M149" s="3" t="e">
        <f t="shared" si="32"/>
        <v>#VALUE!</v>
      </c>
    </row>
    <row r="150" spans="8:13" x14ac:dyDescent="0.25">
      <c r="H150">
        <v>147</v>
      </c>
      <c r="I150" s="3" t="e">
        <f t="shared" si="28"/>
        <v>#VALUE!</v>
      </c>
      <c r="J150" s="3" t="e">
        <f t="shared" si="29"/>
        <v>#VALUE!</v>
      </c>
      <c r="K150" s="3" t="e">
        <f t="shared" si="30"/>
        <v>#VALUE!</v>
      </c>
      <c r="L150" s="3" t="e">
        <f t="shared" si="31"/>
        <v>#VALUE!</v>
      </c>
      <c r="M150" s="3" t="e">
        <f t="shared" si="32"/>
        <v>#VALUE!</v>
      </c>
    </row>
    <row r="151" spans="8:13" x14ac:dyDescent="0.25">
      <c r="H151">
        <v>148</v>
      </c>
      <c r="I151" s="3" t="e">
        <f t="shared" si="28"/>
        <v>#VALUE!</v>
      </c>
      <c r="J151" s="3" t="e">
        <f t="shared" si="29"/>
        <v>#VALUE!</v>
      </c>
      <c r="K151" s="3" t="e">
        <f t="shared" si="30"/>
        <v>#VALUE!</v>
      </c>
      <c r="L151" s="3" t="e">
        <f t="shared" si="31"/>
        <v>#VALUE!</v>
      </c>
      <c r="M151" s="3" t="e">
        <f t="shared" si="32"/>
        <v>#VALUE!</v>
      </c>
    </row>
    <row r="152" spans="8:13" x14ac:dyDescent="0.25">
      <c r="H152">
        <v>149</v>
      </c>
      <c r="I152" s="3" t="e">
        <f t="shared" si="28"/>
        <v>#VALUE!</v>
      </c>
      <c r="J152" s="3" t="e">
        <f t="shared" si="29"/>
        <v>#VALUE!</v>
      </c>
      <c r="K152" s="3" t="e">
        <f t="shared" si="30"/>
        <v>#VALUE!</v>
      </c>
      <c r="L152" s="3" t="e">
        <f t="shared" si="31"/>
        <v>#VALUE!</v>
      </c>
      <c r="M152" s="3" t="e">
        <f t="shared" si="32"/>
        <v>#VALUE!</v>
      </c>
    </row>
    <row r="153" spans="8:13" x14ac:dyDescent="0.25">
      <c r="H153">
        <v>150</v>
      </c>
      <c r="I153" s="3" t="e">
        <f t="shared" si="28"/>
        <v>#VALUE!</v>
      </c>
      <c r="J153" s="3" t="e">
        <f t="shared" si="29"/>
        <v>#VALUE!</v>
      </c>
      <c r="K153" s="3" t="e">
        <f t="shared" si="30"/>
        <v>#VALUE!</v>
      </c>
      <c r="L153" s="3" t="e">
        <f t="shared" si="31"/>
        <v>#VALUE!</v>
      </c>
      <c r="M153" s="3" t="e">
        <f t="shared" si="32"/>
        <v>#VALUE!</v>
      </c>
    </row>
    <row r="154" spans="8:13" x14ac:dyDescent="0.25">
      <c r="H154">
        <v>151</v>
      </c>
      <c r="I154" s="3" t="e">
        <f t="shared" si="28"/>
        <v>#VALUE!</v>
      </c>
      <c r="J154" s="3" t="e">
        <f t="shared" si="29"/>
        <v>#VALUE!</v>
      </c>
      <c r="K154" s="3" t="e">
        <f t="shared" si="30"/>
        <v>#VALUE!</v>
      </c>
      <c r="L154" s="3" t="e">
        <f t="shared" si="31"/>
        <v>#VALUE!</v>
      </c>
      <c r="M154" s="3" t="e">
        <f t="shared" si="32"/>
        <v>#VALUE!</v>
      </c>
    </row>
    <row r="155" spans="8:13" x14ac:dyDescent="0.25">
      <c r="H155">
        <v>152</v>
      </c>
      <c r="I155" s="3" t="e">
        <f t="shared" si="28"/>
        <v>#VALUE!</v>
      </c>
      <c r="J155" s="3" t="e">
        <f t="shared" si="29"/>
        <v>#VALUE!</v>
      </c>
      <c r="K155" s="3" t="e">
        <f t="shared" si="30"/>
        <v>#VALUE!</v>
      </c>
      <c r="L155" s="3" t="e">
        <f t="shared" si="31"/>
        <v>#VALUE!</v>
      </c>
      <c r="M155" s="3" t="e">
        <f t="shared" si="32"/>
        <v>#VALUE!</v>
      </c>
    </row>
    <row r="156" spans="8:13" x14ac:dyDescent="0.25">
      <c r="H156">
        <v>153</v>
      </c>
      <c r="I156" s="3" t="e">
        <f t="shared" si="28"/>
        <v>#VALUE!</v>
      </c>
      <c r="J156" s="3" t="e">
        <f t="shared" si="29"/>
        <v>#VALUE!</v>
      </c>
      <c r="K156" s="3" t="e">
        <f t="shared" si="30"/>
        <v>#VALUE!</v>
      </c>
      <c r="L156" s="3" t="e">
        <f t="shared" si="31"/>
        <v>#VALUE!</v>
      </c>
      <c r="M156" s="3" t="e">
        <f t="shared" si="32"/>
        <v>#VALUE!</v>
      </c>
    </row>
    <row r="157" spans="8:13" x14ac:dyDescent="0.25">
      <c r="H157">
        <v>154</v>
      </c>
      <c r="I157" s="3" t="e">
        <f t="shared" si="28"/>
        <v>#VALUE!</v>
      </c>
      <c r="J157" s="3" t="e">
        <f t="shared" si="29"/>
        <v>#VALUE!</v>
      </c>
      <c r="K157" s="3" t="e">
        <f t="shared" si="30"/>
        <v>#VALUE!</v>
      </c>
      <c r="L157" s="3" t="e">
        <f t="shared" si="31"/>
        <v>#VALUE!</v>
      </c>
      <c r="M157" s="3" t="e">
        <f t="shared" si="32"/>
        <v>#VALUE!</v>
      </c>
    </row>
    <row r="158" spans="8:13" x14ac:dyDescent="0.25">
      <c r="H158">
        <v>155</v>
      </c>
      <c r="I158" s="3" t="e">
        <f t="shared" si="28"/>
        <v>#VALUE!</v>
      </c>
      <c r="J158" s="3" t="e">
        <f t="shared" si="29"/>
        <v>#VALUE!</v>
      </c>
      <c r="K158" s="3" t="e">
        <f t="shared" si="30"/>
        <v>#VALUE!</v>
      </c>
      <c r="L158" s="3" t="e">
        <f t="shared" si="31"/>
        <v>#VALUE!</v>
      </c>
      <c r="M158" s="3" t="e">
        <f t="shared" si="32"/>
        <v>#VALUE!</v>
      </c>
    </row>
    <row r="159" spans="8:13" x14ac:dyDescent="0.25">
      <c r="H159">
        <v>156</v>
      </c>
      <c r="I159" s="3" t="e">
        <f t="shared" si="28"/>
        <v>#VALUE!</v>
      </c>
      <c r="J159" s="3" t="e">
        <f t="shared" si="29"/>
        <v>#VALUE!</v>
      </c>
      <c r="K159" s="3" t="e">
        <f t="shared" si="30"/>
        <v>#VALUE!</v>
      </c>
      <c r="L159" s="3" t="e">
        <f t="shared" si="31"/>
        <v>#VALUE!</v>
      </c>
      <c r="M159" s="3" t="e">
        <f t="shared" si="32"/>
        <v>#VALUE!</v>
      </c>
    </row>
    <row r="160" spans="8:13" x14ac:dyDescent="0.25">
      <c r="H160">
        <v>157</v>
      </c>
      <c r="I160" s="3" t="e">
        <f t="shared" si="28"/>
        <v>#VALUE!</v>
      </c>
      <c r="J160" s="3" t="e">
        <f t="shared" si="29"/>
        <v>#VALUE!</v>
      </c>
      <c r="K160" s="3" t="e">
        <f t="shared" si="30"/>
        <v>#VALUE!</v>
      </c>
      <c r="L160" s="3" t="e">
        <f t="shared" si="31"/>
        <v>#VALUE!</v>
      </c>
      <c r="M160" s="3" t="e">
        <f t="shared" si="32"/>
        <v>#VALUE!</v>
      </c>
    </row>
    <row r="161" spans="8:13" x14ac:dyDescent="0.25">
      <c r="H161">
        <v>158</v>
      </c>
      <c r="I161" s="3" t="e">
        <f t="shared" si="28"/>
        <v>#VALUE!</v>
      </c>
      <c r="J161" s="3" t="e">
        <f t="shared" si="29"/>
        <v>#VALUE!</v>
      </c>
      <c r="K161" s="3" t="e">
        <f t="shared" si="30"/>
        <v>#VALUE!</v>
      </c>
      <c r="L161" s="3" t="e">
        <f t="shared" si="31"/>
        <v>#VALUE!</v>
      </c>
      <c r="M161" s="3" t="e">
        <f t="shared" si="32"/>
        <v>#VALUE!</v>
      </c>
    </row>
    <row r="162" spans="8:13" x14ac:dyDescent="0.25">
      <c r="H162">
        <v>159</v>
      </c>
      <c r="I162" s="3" t="e">
        <f t="shared" si="28"/>
        <v>#VALUE!</v>
      </c>
      <c r="J162" s="3" t="e">
        <f t="shared" si="29"/>
        <v>#VALUE!</v>
      </c>
      <c r="K162" s="3" t="e">
        <f t="shared" si="30"/>
        <v>#VALUE!</v>
      </c>
      <c r="L162" s="3" t="e">
        <f t="shared" si="31"/>
        <v>#VALUE!</v>
      </c>
      <c r="M162" s="3" t="e">
        <f t="shared" si="32"/>
        <v>#VALUE!</v>
      </c>
    </row>
    <row r="163" spans="8:13" x14ac:dyDescent="0.25">
      <c r="H163">
        <v>160</v>
      </c>
      <c r="I163" s="3" t="e">
        <f t="shared" ref="I163:I194" si="33">$H163/B$3</f>
        <v>#VALUE!</v>
      </c>
      <c r="J163" s="3" t="e">
        <f t="shared" ref="J163:J194" si="34">$H163/C$3</f>
        <v>#VALUE!</v>
      </c>
      <c r="K163" s="3" t="e">
        <f t="shared" ref="K163:K194" si="35">$H163/D$3</f>
        <v>#VALUE!</v>
      </c>
      <c r="L163" s="3" t="e">
        <f t="shared" ref="L163:L194" si="36">$H163/E$3</f>
        <v>#VALUE!</v>
      </c>
      <c r="M163" s="3" t="e">
        <f t="shared" ref="M163:M194" si="37">$H163/F$3</f>
        <v>#VALUE!</v>
      </c>
    </row>
    <row r="164" spans="8:13" x14ac:dyDescent="0.25">
      <c r="H164">
        <v>161</v>
      </c>
      <c r="I164" s="3" t="e">
        <f t="shared" si="33"/>
        <v>#VALUE!</v>
      </c>
      <c r="J164" s="3" t="e">
        <f t="shared" si="34"/>
        <v>#VALUE!</v>
      </c>
      <c r="K164" s="3" t="e">
        <f t="shared" si="35"/>
        <v>#VALUE!</v>
      </c>
      <c r="L164" s="3" t="e">
        <f t="shared" si="36"/>
        <v>#VALUE!</v>
      </c>
      <c r="M164" s="3" t="e">
        <f t="shared" si="37"/>
        <v>#VALUE!</v>
      </c>
    </row>
    <row r="165" spans="8:13" x14ac:dyDescent="0.25">
      <c r="H165">
        <v>162</v>
      </c>
      <c r="I165" s="3" t="e">
        <f t="shared" si="33"/>
        <v>#VALUE!</v>
      </c>
      <c r="J165" s="3" t="e">
        <f t="shared" si="34"/>
        <v>#VALUE!</v>
      </c>
      <c r="K165" s="3" t="e">
        <f t="shared" si="35"/>
        <v>#VALUE!</v>
      </c>
      <c r="L165" s="3" t="e">
        <f t="shared" si="36"/>
        <v>#VALUE!</v>
      </c>
      <c r="M165" s="3" t="e">
        <f t="shared" si="37"/>
        <v>#VALUE!</v>
      </c>
    </row>
    <row r="166" spans="8:13" x14ac:dyDescent="0.25">
      <c r="H166">
        <v>163</v>
      </c>
      <c r="I166" s="3" t="e">
        <f t="shared" si="33"/>
        <v>#VALUE!</v>
      </c>
      <c r="J166" s="3" t="e">
        <f t="shared" si="34"/>
        <v>#VALUE!</v>
      </c>
      <c r="K166" s="3" t="e">
        <f t="shared" si="35"/>
        <v>#VALUE!</v>
      </c>
      <c r="L166" s="3" t="e">
        <f t="shared" si="36"/>
        <v>#VALUE!</v>
      </c>
      <c r="M166" s="3" t="e">
        <f t="shared" si="37"/>
        <v>#VALUE!</v>
      </c>
    </row>
    <row r="167" spans="8:13" x14ac:dyDescent="0.25">
      <c r="H167">
        <v>164</v>
      </c>
      <c r="I167" s="3" t="e">
        <f t="shared" si="33"/>
        <v>#VALUE!</v>
      </c>
      <c r="J167" s="3" t="e">
        <f t="shared" si="34"/>
        <v>#VALUE!</v>
      </c>
      <c r="K167" s="3" t="e">
        <f t="shared" si="35"/>
        <v>#VALUE!</v>
      </c>
      <c r="L167" s="3" t="e">
        <f t="shared" si="36"/>
        <v>#VALUE!</v>
      </c>
      <c r="M167" s="3" t="e">
        <f t="shared" si="37"/>
        <v>#VALUE!</v>
      </c>
    </row>
    <row r="168" spans="8:13" x14ac:dyDescent="0.25">
      <c r="H168">
        <v>165</v>
      </c>
      <c r="I168" s="3" t="e">
        <f t="shared" si="33"/>
        <v>#VALUE!</v>
      </c>
      <c r="J168" s="3" t="e">
        <f t="shared" si="34"/>
        <v>#VALUE!</v>
      </c>
      <c r="K168" s="3" t="e">
        <f t="shared" si="35"/>
        <v>#VALUE!</v>
      </c>
      <c r="L168" s="3" t="e">
        <f t="shared" si="36"/>
        <v>#VALUE!</v>
      </c>
      <c r="M168" s="3" t="e">
        <f t="shared" si="37"/>
        <v>#VALUE!</v>
      </c>
    </row>
    <row r="169" spans="8:13" x14ac:dyDescent="0.25">
      <c r="H169">
        <v>166</v>
      </c>
      <c r="I169" s="3" t="e">
        <f t="shared" si="33"/>
        <v>#VALUE!</v>
      </c>
      <c r="J169" s="3" t="e">
        <f t="shared" si="34"/>
        <v>#VALUE!</v>
      </c>
      <c r="K169" s="3" t="e">
        <f t="shared" si="35"/>
        <v>#VALUE!</v>
      </c>
      <c r="L169" s="3" t="e">
        <f t="shared" si="36"/>
        <v>#VALUE!</v>
      </c>
      <c r="M169" s="3" t="e">
        <f t="shared" si="37"/>
        <v>#VALUE!</v>
      </c>
    </row>
    <row r="170" spans="8:13" x14ac:dyDescent="0.25">
      <c r="H170">
        <v>167</v>
      </c>
      <c r="I170" s="3" t="e">
        <f t="shared" si="33"/>
        <v>#VALUE!</v>
      </c>
      <c r="J170" s="3" t="e">
        <f t="shared" si="34"/>
        <v>#VALUE!</v>
      </c>
      <c r="K170" s="3" t="e">
        <f t="shared" si="35"/>
        <v>#VALUE!</v>
      </c>
      <c r="L170" s="3" t="e">
        <f t="shared" si="36"/>
        <v>#VALUE!</v>
      </c>
      <c r="M170" s="3" t="e">
        <f t="shared" si="37"/>
        <v>#VALUE!</v>
      </c>
    </row>
    <row r="171" spans="8:13" x14ac:dyDescent="0.25">
      <c r="H171">
        <v>168</v>
      </c>
      <c r="I171" s="3" t="e">
        <f t="shared" si="33"/>
        <v>#VALUE!</v>
      </c>
      <c r="J171" s="3" t="e">
        <f t="shared" si="34"/>
        <v>#VALUE!</v>
      </c>
      <c r="K171" s="3" t="e">
        <f t="shared" si="35"/>
        <v>#VALUE!</v>
      </c>
      <c r="L171" s="3" t="e">
        <f t="shared" si="36"/>
        <v>#VALUE!</v>
      </c>
      <c r="M171" s="3" t="e">
        <f t="shared" si="37"/>
        <v>#VALUE!</v>
      </c>
    </row>
    <row r="172" spans="8:13" x14ac:dyDescent="0.25">
      <c r="H172">
        <v>169</v>
      </c>
      <c r="I172" s="3" t="e">
        <f t="shared" si="33"/>
        <v>#VALUE!</v>
      </c>
      <c r="J172" s="3" t="e">
        <f t="shared" si="34"/>
        <v>#VALUE!</v>
      </c>
      <c r="K172" s="3" t="e">
        <f t="shared" si="35"/>
        <v>#VALUE!</v>
      </c>
      <c r="L172" s="3" t="e">
        <f t="shared" si="36"/>
        <v>#VALUE!</v>
      </c>
      <c r="M172" s="3" t="e">
        <f t="shared" si="37"/>
        <v>#VALUE!</v>
      </c>
    </row>
    <row r="173" spans="8:13" x14ac:dyDescent="0.25">
      <c r="H173">
        <v>170</v>
      </c>
      <c r="I173" s="3" t="e">
        <f t="shared" si="33"/>
        <v>#VALUE!</v>
      </c>
      <c r="J173" s="3" t="e">
        <f t="shared" si="34"/>
        <v>#VALUE!</v>
      </c>
      <c r="K173" s="3" t="e">
        <f t="shared" si="35"/>
        <v>#VALUE!</v>
      </c>
      <c r="L173" s="3" t="e">
        <f t="shared" si="36"/>
        <v>#VALUE!</v>
      </c>
      <c r="M173" s="3" t="e">
        <f t="shared" si="37"/>
        <v>#VALUE!</v>
      </c>
    </row>
    <row r="174" spans="8:13" x14ac:dyDescent="0.25">
      <c r="H174">
        <v>171</v>
      </c>
      <c r="I174" s="3" t="e">
        <f t="shared" si="33"/>
        <v>#VALUE!</v>
      </c>
      <c r="J174" s="3" t="e">
        <f t="shared" si="34"/>
        <v>#VALUE!</v>
      </c>
      <c r="K174" s="3" t="e">
        <f t="shared" si="35"/>
        <v>#VALUE!</v>
      </c>
      <c r="L174" s="3" t="e">
        <f t="shared" si="36"/>
        <v>#VALUE!</v>
      </c>
      <c r="M174" s="3" t="e">
        <f t="shared" si="37"/>
        <v>#VALUE!</v>
      </c>
    </row>
    <row r="175" spans="8:13" x14ac:dyDescent="0.25">
      <c r="H175">
        <v>172</v>
      </c>
      <c r="I175" s="3" t="e">
        <f t="shared" si="33"/>
        <v>#VALUE!</v>
      </c>
      <c r="J175" s="3" t="e">
        <f t="shared" si="34"/>
        <v>#VALUE!</v>
      </c>
      <c r="K175" s="3" t="e">
        <f t="shared" si="35"/>
        <v>#VALUE!</v>
      </c>
      <c r="L175" s="3" t="e">
        <f t="shared" si="36"/>
        <v>#VALUE!</v>
      </c>
      <c r="M175" s="3" t="e">
        <f t="shared" si="37"/>
        <v>#VALUE!</v>
      </c>
    </row>
    <row r="176" spans="8:13" x14ac:dyDescent="0.25">
      <c r="H176">
        <v>173</v>
      </c>
      <c r="I176" s="3" t="e">
        <f t="shared" si="33"/>
        <v>#VALUE!</v>
      </c>
      <c r="J176" s="3" t="e">
        <f t="shared" si="34"/>
        <v>#VALUE!</v>
      </c>
      <c r="K176" s="3" t="e">
        <f t="shared" si="35"/>
        <v>#VALUE!</v>
      </c>
      <c r="L176" s="3" t="e">
        <f t="shared" si="36"/>
        <v>#VALUE!</v>
      </c>
      <c r="M176" s="3" t="e">
        <f t="shared" si="37"/>
        <v>#VALUE!</v>
      </c>
    </row>
    <row r="177" spans="8:13" x14ac:dyDescent="0.25">
      <c r="H177">
        <v>174</v>
      </c>
      <c r="I177" s="3" t="e">
        <f t="shared" si="33"/>
        <v>#VALUE!</v>
      </c>
      <c r="J177" s="3" t="e">
        <f t="shared" si="34"/>
        <v>#VALUE!</v>
      </c>
      <c r="K177" s="3" t="e">
        <f t="shared" si="35"/>
        <v>#VALUE!</v>
      </c>
      <c r="L177" s="3" t="e">
        <f t="shared" si="36"/>
        <v>#VALUE!</v>
      </c>
      <c r="M177" s="3" t="e">
        <f t="shared" si="37"/>
        <v>#VALUE!</v>
      </c>
    </row>
    <row r="178" spans="8:13" x14ac:dyDescent="0.25">
      <c r="H178">
        <v>175</v>
      </c>
      <c r="I178" s="3" t="e">
        <f t="shared" si="33"/>
        <v>#VALUE!</v>
      </c>
      <c r="J178" s="3" t="e">
        <f t="shared" si="34"/>
        <v>#VALUE!</v>
      </c>
      <c r="K178" s="3" t="e">
        <f t="shared" si="35"/>
        <v>#VALUE!</v>
      </c>
      <c r="L178" s="3" t="e">
        <f t="shared" si="36"/>
        <v>#VALUE!</v>
      </c>
      <c r="M178" s="3" t="e">
        <f t="shared" si="37"/>
        <v>#VALUE!</v>
      </c>
    </row>
    <row r="179" spans="8:13" x14ac:dyDescent="0.25">
      <c r="H179">
        <v>176</v>
      </c>
      <c r="I179" s="3" t="e">
        <f t="shared" si="33"/>
        <v>#VALUE!</v>
      </c>
      <c r="J179" s="3" t="e">
        <f t="shared" si="34"/>
        <v>#VALUE!</v>
      </c>
      <c r="K179" s="3" t="e">
        <f t="shared" si="35"/>
        <v>#VALUE!</v>
      </c>
      <c r="L179" s="3" t="e">
        <f t="shared" si="36"/>
        <v>#VALUE!</v>
      </c>
      <c r="M179" s="3" t="e">
        <f t="shared" si="37"/>
        <v>#VALUE!</v>
      </c>
    </row>
    <row r="180" spans="8:13" x14ac:dyDescent="0.25">
      <c r="H180">
        <v>177</v>
      </c>
      <c r="I180" s="3" t="e">
        <f t="shared" si="33"/>
        <v>#VALUE!</v>
      </c>
      <c r="J180" s="3" t="e">
        <f t="shared" si="34"/>
        <v>#VALUE!</v>
      </c>
      <c r="K180" s="3" t="e">
        <f t="shared" si="35"/>
        <v>#VALUE!</v>
      </c>
      <c r="L180" s="3" t="e">
        <f t="shared" si="36"/>
        <v>#VALUE!</v>
      </c>
      <c r="M180" s="3" t="e">
        <f t="shared" si="37"/>
        <v>#VALUE!</v>
      </c>
    </row>
    <row r="181" spans="8:13" x14ac:dyDescent="0.25">
      <c r="H181">
        <v>178</v>
      </c>
      <c r="I181" s="3" t="e">
        <f t="shared" si="33"/>
        <v>#VALUE!</v>
      </c>
      <c r="J181" s="3" t="e">
        <f t="shared" si="34"/>
        <v>#VALUE!</v>
      </c>
      <c r="K181" s="3" t="e">
        <f t="shared" si="35"/>
        <v>#VALUE!</v>
      </c>
      <c r="L181" s="3" t="e">
        <f t="shared" si="36"/>
        <v>#VALUE!</v>
      </c>
      <c r="M181" s="3" t="e">
        <f t="shared" si="37"/>
        <v>#VALUE!</v>
      </c>
    </row>
    <row r="182" spans="8:13" x14ac:dyDescent="0.25">
      <c r="H182">
        <v>179</v>
      </c>
      <c r="I182" s="3" t="e">
        <f t="shared" si="33"/>
        <v>#VALUE!</v>
      </c>
      <c r="J182" s="3" t="e">
        <f t="shared" si="34"/>
        <v>#VALUE!</v>
      </c>
      <c r="K182" s="3" t="e">
        <f t="shared" si="35"/>
        <v>#VALUE!</v>
      </c>
      <c r="L182" s="3" t="e">
        <f t="shared" si="36"/>
        <v>#VALUE!</v>
      </c>
      <c r="M182" s="3" t="e">
        <f t="shared" si="37"/>
        <v>#VALUE!</v>
      </c>
    </row>
    <row r="183" spans="8:13" x14ac:dyDescent="0.25">
      <c r="H183">
        <v>180</v>
      </c>
      <c r="I183" s="3" t="e">
        <f t="shared" si="33"/>
        <v>#VALUE!</v>
      </c>
      <c r="J183" s="3" t="e">
        <f t="shared" si="34"/>
        <v>#VALUE!</v>
      </c>
      <c r="K183" s="3" t="e">
        <f t="shared" si="35"/>
        <v>#VALUE!</v>
      </c>
      <c r="L183" s="3" t="e">
        <f t="shared" si="36"/>
        <v>#VALUE!</v>
      </c>
      <c r="M183" s="3" t="e">
        <f t="shared" si="37"/>
        <v>#VALUE!</v>
      </c>
    </row>
    <row r="184" spans="8:13" x14ac:dyDescent="0.25">
      <c r="H184">
        <v>181</v>
      </c>
      <c r="I184" s="3" t="e">
        <f t="shared" si="33"/>
        <v>#VALUE!</v>
      </c>
      <c r="J184" s="3" t="e">
        <f t="shared" si="34"/>
        <v>#VALUE!</v>
      </c>
      <c r="K184" s="3" t="e">
        <f t="shared" si="35"/>
        <v>#VALUE!</v>
      </c>
      <c r="L184" s="3" t="e">
        <f t="shared" si="36"/>
        <v>#VALUE!</v>
      </c>
      <c r="M184" s="3" t="e">
        <f t="shared" si="37"/>
        <v>#VALUE!</v>
      </c>
    </row>
    <row r="185" spans="8:13" x14ac:dyDescent="0.25">
      <c r="H185">
        <v>182</v>
      </c>
      <c r="I185" s="3" t="e">
        <f t="shared" si="33"/>
        <v>#VALUE!</v>
      </c>
      <c r="J185" s="3" t="e">
        <f t="shared" si="34"/>
        <v>#VALUE!</v>
      </c>
      <c r="K185" s="3" t="e">
        <f t="shared" si="35"/>
        <v>#VALUE!</v>
      </c>
      <c r="L185" s="3" t="e">
        <f t="shared" si="36"/>
        <v>#VALUE!</v>
      </c>
      <c r="M185" s="3" t="e">
        <f t="shared" si="37"/>
        <v>#VALUE!</v>
      </c>
    </row>
    <row r="186" spans="8:13" x14ac:dyDescent="0.25">
      <c r="H186">
        <v>183</v>
      </c>
      <c r="I186" s="3" t="e">
        <f t="shared" si="33"/>
        <v>#VALUE!</v>
      </c>
      <c r="J186" s="3" t="e">
        <f t="shared" si="34"/>
        <v>#VALUE!</v>
      </c>
      <c r="K186" s="3" t="e">
        <f t="shared" si="35"/>
        <v>#VALUE!</v>
      </c>
      <c r="L186" s="3" t="e">
        <f t="shared" si="36"/>
        <v>#VALUE!</v>
      </c>
      <c r="M186" s="3" t="e">
        <f t="shared" si="37"/>
        <v>#VALUE!</v>
      </c>
    </row>
    <row r="187" spans="8:13" x14ac:dyDescent="0.25">
      <c r="H187">
        <v>184</v>
      </c>
      <c r="I187" s="3" t="e">
        <f t="shared" si="33"/>
        <v>#VALUE!</v>
      </c>
      <c r="J187" s="3" t="e">
        <f t="shared" si="34"/>
        <v>#VALUE!</v>
      </c>
      <c r="K187" s="3" t="e">
        <f t="shared" si="35"/>
        <v>#VALUE!</v>
      </c>
      <c r="L187" s="3" t="e">
        <f t="shared" si="36"/>
        <v>#VALUE!</v>
      </c>
      <c r="M187" s="3" t="e">
        <f t="shared" si="37"/>
        <v>#VALUE!</v>
      </c>
    </row>
    <row r="188" spans="8:13" x14ac:dyDescent="0.25">
      <c r="H188">
        <v>185</v>
      </c>
      <c r="I188" s="3" t="e">
        <f t="shared" si="33"/>
        <v>#VALUE!</v>
      </c>
      <c r="J188" s="3" t="e">
        <f t="shared" si="34"/>
        <v>#VALUE!</v>
      </c>
      <c r="K188" s="3" t="e">
        <f t="shared" si="35"/>
        <v>#VALUE!</v>
      </c>
      <c r="L188" s="3" t="e">
        <f t="shared" si="36"/>
        <v>#VALUE!</v>
      </c>
      <c r="M188" s="3" t="e">
        <f t="shared" si="37"/>
        <v>#VALUE!</v>
      </c>
    </row>
    <row r="189" spans="8:13" x14ac:dyDescent="0.25">
      <c r="H189">
        <v>186</v>
      </c>
      <c r="I189" s="3" t="e">
        <f t="shared" si="33"/>
        <v>#VALUE!</v>
      </c>
      <c r="J189" s="3" t="e">
        <f t="shared" si="34"/>
        <v>#VALUE!</v>
      </c>
      <c r="K189" s="3" t="e">
        <f t="shared" si="35"/>
        <v>#VALUE!</v>
      </c>
      <c r="L189" s="3" t="e">
        <f t="shared" si="36"/>
        <v>#VALUE!</v>
      </c>
      <c r="M189" s="3" t="e">
        <f t="shared" si="37"/>
        <v>#VALUE!</v>
      </c>
    </row>
    <row r="190" spans="8:13" x14ac:dyDescent="0.25">
      <c r="H190">
        <v>187</v>
      </c>
      <c r="I190" s="3" t="e">
        <f t="shared" si="33"/>
        <v>#VALUE!</v>
      </c>
      <c r="J190" s="3" t="e">
        <f t="shared" si="34"/>
        <v>#VALUE!</v>
      </c>
      <c r="K190" s="3" t="e">
        <f t="shared" si="35"/>
        <v>#VALUE!</v>
      </c>
      <c r="L190" s="3" t="e">
        <f t="shared" si="36"/>
        <v>#VALUE!</v>
      </c>
      <c r="M190" s="3" t="e">
        <f t="shared" si="37"/>
        <v>#VALUE!</v>
      </c>
    </row>
    <row r="191" spans="8:13" x14ac:dyDescent="0.25">
      <c r="H191">
        <v>188</v>
      </c>
      <c r="I191" s="3" t="e">
        <f t="shared" si="33"/>
        <v>#VALUE!</v>
      </c>
      <c r="J191" s="3" t="e">
        <f t="shared" si="34"/>
        <v>#VALUE!</v>
      </c>
      <c r="K191" s="3" t="e">
        <f t="shared" si="35"/>
        <v>#VALUE!</v>
      </c>
      <c r="L191" s="3" t="e">
        <f t="shared" si="36"/>
        <v>#VALUE!</v>
      </c>
      <c r="M191" s="3" t="e">
        <f t="shared" si="37"/>
        <v>#VALUE!</v>
      </c>
    </row>
    <row r="192" spans="8:13" x14ac:dyDescent="0.25">
      <c r="H192">
        <v>189</v>
      </c>
      <c r="I192" s="3" t="e">
        <f t="shared" si="33"/>
        <v>#VALUE!</v>
      </c>
      <c r="J192" s="3" t="e">
        <f t="shared" si="34"/>
        <v>#VALUE!</v>
      </c>
      <c r="K192" s="3" t="e">
        <f t="shared" si="35"/>
        <v>#VALUE!</v>
      </c>
      <c r="L192" s="3" t="e">
        <f t="shared" si="36"/>
        <v>#VALUE!</v>
      </c>
      <c r="M192" s="3" t="e">
        <f t="shared" si="37"/>
        <v>#VALUE!</v>
      </c>
    </row>
    <row r="193" spans="8:13" x14ac:dyDescent="0.25">
      <c r="H193">
        <v>190</v>
      </c>
      <c r="I193" s="3" t="e">
        <f t="shared" si="33"/>
        <v>#VALUE!</v>
      </c>
      <c r="J193" s="3" t="e">
        <f t="shared" si="34"/>
        <v>#VALUE!</v>
      </c>
      <c r="K193" s="3" t="e">
        <f t="shared" si="35"/>
        <v>#VALUE!</v>
      </c>
      <c r="L193" s="3" t="e">
        <f t="shared" si="36"/>
        <v>#VALUE!</v>
      </c>
      <c r="M193" s="3" t="e">
        <f t="shared" si="37"/>
        <v>#VALUE!</v>
      </c>
    </row>
    <row r="194" spans="8:13" x14ac:dyDescent="0.25">
      <c r="H194">
        <v>191</v>
      </c>
      <c r="I194" s="3" t="e">
        <f t="shared" si="33"/>
        <v>#VALUE!</v>
      </c>
      <c r="J194" s="3" t="e">
        <f t="shared" si="34"/>
        <v>#VALUE!</v>
      </c>
      <c r="K194" s="3" t="e">
        <f t="shared" si="35"/>
        <v>#VALUE!</v>
      </c>
      <c r="L194" s="3" t="e">
        <f t="shared" si="36"/>
        <v>#VALUE!</v>
      </c>
      <c r="M194" s="3" t="e">
        <f t="shared" si="37"/>
        <v>#VALUE!</v>
      </c>
    </row>
    <row r="195" spans="8:13" x14ac:dyDescent="0.25">
      <c r="H195">
        <v>192</v>
      </c>
      <c r="I195" s="3" t="e">
        <f t="shared" ref="I195:I201" si="38">$H195/B$3</f>
        <v>#VALUE!</v>
      </c>
      <c r="J195" s="3" t="e">
        <f t="shared" ref="J195:J201" si="39">$H195/C$3</f>
        <v>#VALUE!</v>
      </c>
      <c r="K195" s="3" t="e">
        <f t="shared" ref="K195:K201" si="40">$H195/D$3</f>
        <v>#VALUE!</v>
      </c>
      <c r="L195" s="3" t="e">
        <f t="shared" ref="L195:L201" si="41">$H195/E$3</f>
        <v>#VALUE!</v>
      </c>
      <c r="M195" s="3" t="e">
        <f t="shared" ref="M195:M201" si="42">$H195/F$3</f>
        <v>#VALUE!</v>
      </c>
    </row>
    <row r="196" spans="8:13" x14ac:dyDescent="0.25">
      <c r="H196">
        <v>193</v>
      </c>
      <c r="I196" s="3" t="e">
        <f t="shared" si="38"/>
        <v>#VALUE!</v>
      </c>
      <c r="J196" s="3" t="e">
        <f t="shared" si="39"/>
        <v>#VALUE!</v>
      </c>
      <c r="K196" s="3" t="e">
        <f t="shared" si="40"/>
        <v>#VALUE!</v>
      </c>
      <c r="L196" s="3" t="e">
        <f t="shared" si="41"/>
        <v>#VALUE!</v>
      </c>
      <c r="M196" s="3" t="e">
        <f t="shared" si="42"/>
        <v>#VALUE!</v>
      </c>
    </row>
    <row r="197" spans="8:13" x14ac:dyDescent="0.25">
      <c r="H197">
        <v>194</v>
      </c>
      <c r="I197" s="3" t="e">
        <f t="shared" si="38"/>
        <v>#VALUE!</v>
      </c>
      <c r="J197" s="3" t="e">
        <f t="shared" si="39"/>
        <v>#VALUE!</v>
      </c>
      <c r="K197" s="3" t="e">
        <f t="shared" si="40"/>
        <v>#VALUE!</v>
      </c>
      <c r="L197" s="3" t="e">
        <f t="shared" si="41"/>
        <v>#VALUE!</v>
      </c>
      <c r="M197" s="3" t="e">
        <f t="shared" si="42"/>
        <v>#VALUE!</v>
      </c>
    </row>
    <row r="198" spans="8:13" x14ac:dyDescent="0.25">
      <c r="H198">
        <v>195</v>
      </c>
      <c r="I198" s="3" t="e">
        <f t="shared" si="38"/>
        <v>#VALUE!</v>
      </c>
      <c r="J198" s="3" t="e">
        <f t="shared" si="39"/>
        <v>#VALUE!</v>
      </c>
      <c r="K198" s="3" t="e">
        <f t="shared" si="40"/>
        <v>#VALUE!</v>
      </c>
      <c r="L198" s="3" t="e">
        <f t="shared" si="41"/>
        <v>#VALUE!</v>
      </c>
      <c r="M198" s="3" t="e">
        <f t="shared" si="42"/>
        <v>#VALUE!</v>
      </c>
    </row>
    <row r="199" spans="8:13" x14ac:dyDescent="0.25">
      <c r="H199">
        <v>196</v>
      </c>
      <c r="I199" s="3" t="e">
        <f t="shared" si="38"/>
        <v>#VALUE!</v>
      </c>
      <c r="J199" s="3" t="e">
        <f t="shared" si="39"/>
        <v>#VALUE!</v>
      </c>
      <c r="K199" s="3" t="e">
        <f t="shared" si="40"/>
        <v>#VALUE!</v>
      </c>
      <c r="L199" s="3" t="e">
        <f t="shared" si="41"/>
        <v>#VALUE!</v>
      </c>
      <c r="M199" s="3" t="e">
        <f t="shared" si="42"/>
        <v>#VALUE!</v>
      </c>
    </row>
    <row r="200" spans="8:13" x14ac:dyDescent="0.25">
      <c r="H200">
        <v>197</v>
      </c>
      <c r="I200" s="3" t="e">
        <f t="shared" si="38"/>
        <v>#VALUE!</v>
      </c>
      <c r="J200" s="3" t="e">
        <f t="shared" si="39"/>
        <v>#VALUE!</v>
      </c>
      <c r="K200" s="3" t="e">
        <f t="shared" si="40"/>
        <v>#VALUE!</v>
      </c>
      <c r="L200" s="3" t="e">
        <f t="shared" si="41"/>
        <v>#VALUE!</v>
      </c>
      <c r="M200" s="3" t="e">
        <f t="shared" si="42"/>
        <v>#VALUE!</v>
      </c>
    </row>
    <row r="201" spans="8:13" x14ac:dyDescent="0.25">
      <c r="H201">
        <v>198</v>
      </c>
      <c r="I201" s="3" t="e">
        <f t="shared" si="38"/>
        <v>#VALUE!</v>
      </c>
      <c r="J201" s="3" t="e">
        <f t="shared" si="39"/>
        <v>#VALUE!</v>
      </c>
      <c r="K201" s="3" t="e">
        <f t="shared" si="40"/>
        <v>#VALUE!</v>
      </c>
      <c r="L201" s="3" t="e">
        <f t="shared" si="41"/>
        <v>#VALUE!</v>
      </c>
      <c r="M201" s="3" t="e">
        <f t="shared" si="42"/>
        <v>#VALUE!</v>
      </c>
    </row>
  </sheetData>
  <mergeCells count="3">
    <mergeCell ref="B1:D1"/>
    <mergeCell ref="I1:K1"/>
    <mergeCell ref="O1:R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Fall Input</vt:lpstr>
      <vt:lpstr>Fall Tiering and Targets</vt:lpstr>
      <vt:lpstr>Monitoring and Adjustment</vt:lpstr>
      <vt:lpstr>H.M and A Calculation</vt:lpstr>
      <vt:lpstr>Mid-Year Review Sheet</vt:lpstr>
      <vt:lpstr>H.Moving Tiers Spring</vt:lpstr>
      <vt:lpstr>Finish SGO</vt:lpstr>
      <vt:lpstr>SGO Form</vt:lpstr>
      <vt:lpstr>H.Precise Calculation NEW</vt:lpstr>
      <vt:lpstr>H.Minimum Percentage</vt:lpstr>
      <vt:lpstr>'SGO Form'!Print_Area</vt:lpstr>
    </vt:vector>
  </TitlesOfParts>
  <Company>TECHKT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Gannon-Slater</dc:creator>
  <cp:lastModifiedBy>Nora Gannon-Slater</cp:lastModifiedBy>
  <cp:lastPrinted>2016-06-17T14:42:01Z</cp:lastPrinted>
  <dcterms:created xsi:type="dcterms:W3CDTF">2015-02-05T17:41:57Z</dcterms:created>
  <dcterms:modified xsi:type="dcterms:W3CDTF">2016-07-18T13:50:03Z</dcterms:modified>
</cp:coreProperties>
</file>